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Assumptions" sheetId="2" state="visible" r:id="rId4"/>
    <sheet name="Year 1" sheetId="3" state="visible" r:id="rId5"/>
    <sheet name="Year 2" sheetId="4" state="visible" r:id="rId6"/>
    <sheet name="Amortization" sheetId="5" state="visible" r:id="rId7"/>
  </sheets>
  <definedNames>
    <definedName function="false" hidden="false" localSheetId="4" name="_xlnm.Print_Area" vbProcedure="false">Amortization!$A$1:$F$128</definedName>
    <definedName function="false" hidden="false" localSheetId="1" name="_xlnm.Print_Area" vbProcedure="false">Assumptions!$A$1:$D$36</definedName>
    <definedName function="false" hidden="false" localSheetId="0" name="_xlnm.Print_Area" vbProcedure="false">Instructions!$A$1:$B$26</definedName>
    <definedName function="false" hidden="false" localSheetId="2" name="_xlnm.Print_Area" vbProcedure="false">'Year 1'!$A$1:$N$63</definedName>
    <definedName function="false" hidden="false" localSheetId="2" name="_xlnm.Print_Titles" vbProcedure="false">'Year 1'!$1:$6</definedName>
    <definedName function="false" hidden="false" localSheetId="3" name="_xlnm.Print_Area" vbProcedure="false">'Year 2'!$A$1:$N$63</definedName>
    <definedName function="false" hidden="false" localSheetId="3" name="_xlnm.Print_Titles" vbProcedure="false">'Year 2'!$1:$6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<sst xmlns="http://schemas.openxmlformats.org/spreadsheetml/2006/main" count="179" uniqueCount="107">
  <si>
    <t xml:space="preserve">Financial Projections</t>
  </si>
  <si>
    <t xml:space="preserve">Kala Financial  |  Capital and Lending Advisory</t>
  </si>
  <si>
    <t xml:space="preserve">How to complete this workbook</t>
  </si>
  <si>
    <t xml:space="preserve">Step 1. Assumptions tab. Enter the company name, loan amount requested, interest rate, term, capital injection, and beginning cash. Then write out the assumptions behind every revenue and expense figure. This narrative is what an underwriter reads first.</t>
  </si>
  <si>
    <t xml:space="preserve">Step 2. Amortization tab. Nothing to enter. The payment, interest, and principal calculate from the loan terms on the Assumptions tab.</t>
  </si>
  <si>
    <t xml:space="preserve">Step 3. Year 1 tab. Enter monthly revenue by stream, direct costs, and operating expenses. Shaded cells are yours. Everything else calculates.</t>
  </si>
  <si>
    <t xml:space="preserve">Step 4. Year 1 cash flow. Enter capital expenditures, owner draws, loan proceeds, and any existing debt service. Ending cash chains month to month automatically.</t>
  </si>
  <si>
    <t xml:space="preserve">Step 5. Year 2 tab. Same structure. Beginning cash carries forward from Month 12 of Year 1.</t>
  </si>
  <si>
    <t xml:space="preserve">Step 6. Review. Every month of ending cash must be positive. If it is not, the project is undercapitalized and the loan request is too small.</t>
  </si>
  <si>
    <t xml:space="preserve">What underwriters look for</t>
  </si>
  <si>
    <t xml:space="preserve">Ramp and seasonality. Flat month-over-month projections read as guesswork and get discounted. Show the real shape of the business.</t>
  </si>
  <si>
    <t xml:space="preserve">Debt service coverage. Most lenders want 1.25x or better on a global basis. The DSCR line calculates this for you each month.</t>
  </si>
  <si>
    <t xml:space="preserve">Tied assumptions. Every revenue number should trace back to a stated unit economic: price, volume, and frequency.</t>
  </si>
  <si>
    <t xml:space="preserve">Honest expenses. Understated expenses are the fastest way to lose credibility in underwriting.</t>
  </si>
  <si>
    <t xml:space="preserve">Color key</t>
  </si>
  <si>
    <t xml:space="preserve">Shaded cells with blue text. Enter your figures here.</t>
  </si>
  <si>
    <t xml:space="preserve">Black text. Calculated. Do not overwrite.</t>
  </si>
  <si>
    <t xml:space="preserve">Green text. Pulled from another tab in this workbook.</t>
  </si>
  <si>
    <t xml:space="preserve">Kala Financial  |  Capital and Lending Advisory  |  Confidential. Prepared for the exclusive use of the named client and prospective lenders.</t>
  </si>
  <si>
    <t xml:space="preserve">Assumptions and Loan Terms</t>
  </si>
  <si>
    <t xml:space="preserve">COMPANY AND LOAN REQUEST</t>
  </si>
  <si>
    <t xml:space="preserve">Company Name</t>
  </si>
  <si>
    <t xml:space="preserve">Prepared By</t>
  </si>
  <si>
    <t xml:space="preserve">Date Prepared</t>
  </si>
  <si>
    <t xml:space="preserve">Loan Amount Requested</t>
  </si>
  <si>
    <t xml:space="preserve">Annual Interest Rate</t>
  </si>
  <si>
    <t xml:space="preserve">Term (months)</t>
  </si>
  <si>
    <t xml:space="preserve">Capital Injection / Equity</t>
  </si>
  <si>
    <t xml:space="preserve">Beginning Cash Balance</t>
  </si>
  <si>
    <t xml:space="preserve">Monthly Payment (calculated)</t>
  </si>
  <si>
    <t xml:space="preserve">Fully amortizing payment based on the terms above.</t>
  </si>
  <si>
    <t xml:space="preserve">PROJECT ASSUMPTIONS</t>
  </si>
  <si>
    <t xml:space="preserve">Explain the basis for every revenue and expense figure in the projections. Be specific about price, volume, timing, and seasonality.</t>
  </si>
  <si>
    <t xml:space="preserve">HOW TO USE: Fill in the shaded cells only. Blue text marks an entry you make. Black text is calculated automatically and should not be overwritten.</t>
  </si>
  <si>
    <t xml:space="preserve">Financial Projections  |  Year 1 Monthly</t>
  </si>
  <si>
    <t xml:space="preserve">Line Item</t>
  </si>
  <si>
    <t xml:space="preserve">Month 1</t>
  </si>
  <si>
    <t xml:space="preserve">Month 2</t>
  </si>
  <si>
    <t xml:space="preserve">Month 3</t>
  </si>
  <si>
    <t xml:space="preserve">Month 4</t>
  </si>
  <si>
    <t xml:space="preserve">Month 5</t>
  </si>
  <si>
    <t xml:space="preserve">Month 6</t>
  </si>
  <si>
    <t xml:space="preserve">Month 7</t>
  </si>
  <si>
    <t xml:space="preserve">Month 8</t>
  </si>
  <si>
    <t xml:space="preserve">Month 9</t>
  </si>
  <si>
    <t xml:space="preserve">Month 10</t>
  </si>
  <si>
    <t xml:space="preserve">Month 11</t>
  </si>
  <si>
    <t xml:space="preserve">Month 12</t>
  </si>
  <si>
    <t xml:space="preserve">Year Total</t>
  </si>
  <si>
    <t xml:space="preserve">REVENUE</t>
  </si>
  <si>
    <t xml:space="preserve">Revenue Stream 1</t>
  </si>
  <si>
    <t xml:space="preserve">Revenue Stream 2</t>
  </si>
  <si>
    <t xml:space="preserve">Revenue Stream 3</t>
  </si>
  <si>
    <t xml:space="preserve">Revenue Stream 4</t>
  </si>
  <si>
    <t xml:space="preserve">Total Revenue</t>
  </si>
  <si>
    <t xml:space="preserve">DIRECT COSTS</t>
  </si>
  <si>
    <t xml:space="preserve">Direct Cost 1</t>
  </si>
  <si>
    <t xml:space="preserve">Direct Cost 2</t>
  </si>
  <si>
    <t xml:space="preserve">Direct Cost 3</t>
  </si>
  <si>
    <t xml:space="preserve">Direct Cost 4</t>
  </si>
  <si>
    <t xml:space="preserve">Total Direct Costs</t>
  </si>
  <si>
    <t xml:space="preserve">Gross Profit</t>
  </si>
  <si>
    <t xml:space="preserve">Gross Margin</t>
  </si>
  <si>
    <t xml:space="preserve">OPERATING EXPENSES</t>
  </si>
  <si>
    <t xml:space="preserve">Accounting and Bookkeeping</t>
  </si>
  <si>
    <t xml:space="preserve">Advertising and Marketing</t>
  </si>
  <si>
    <t xml:space="preserve">Auto and Travel</t>
  </si>
  <si>
    <t xml:space="preserve">Bank and Merchant Fees</t>
  </si>
  <si>
    <t xml:space="preserve">Dues and Subscriptions</t>
  </si>
  <si>
    <t xml:space="preserve">Independent Contractors</t>
  </si>
  <si>
    <t xml:space="preserve">Insurance</t>
  </si>
  <si>
    <t xml:space="preserve">Legal and Professional Services</t>
  </si>
  <si>
    <t xml:space="preserve">Office Expense and Supplies</t>
  </si>
  <si>
    <t xml:space="preserve">Payroll - Owner</t>
  </si>
  <si>
    <t xml:space="preserve">Payroll - Staff</t>
  </si>
  <si>
    <t xml:space="preserve">Payroll Taxes and Benefits</t>
  </si>
  <si>
    <t xml:space="preserve">Rent and Occupancy</t>
  </si>
  <si>
    <t xml:space="preserve">Repairs and Maintenance</t>
  </si>
  <si>
    <t xml:space="preserve">Software and Technology</t>
  </si>
  <si>
    <t xml:space="preserve">Telephone and Internet</t>
  </si>
  <si>
    <t xml:space="preserve">Utilities</t>
  </si>
  <si>
    <t xml:space="preserve">Other Operating Expense</t>
  </si>
  <si>
    <t xml:space="preserve">Total Operating Expenses</t>
  </si>
  <si>
    <t xml:space="preserve">Net Operating Income (EBITDA)</t>
  </si>
  <si>
    <t xml:space="preserve">Operating Margin</t>
  </si>
  <si>
    <t xml:space="preserve">DEBT SERVICE</t>
  </si>
  <si>
    <t xml:space="preserve">Interest on Proposed Loan</t>
  </si>
  <si>
    <t xml:space="preserve">Principal on Proposed Loan</t>
  </si>
  <si>
    <t xml:space="preserve">Existing Debt Service (from Debt Schedule)</t>
  </si>
  <si>
    <t xml:space="preserve">Total Debt Service</t>
  </si>
  <si>
    <t xml:space="preserve">Debt Service Coverage Ratio</t>
  </si>
  <si>
    <t xml:space="preserve">CASH FLOW</t>
  </si>
  <si>
    <t xml:space="preserve">Less: Capital Expenditures</t>
  </si>
  <si>
    <t xml:space="preserve">Less: Owner Draws and Distributions</t>
  </si>
  <si>
    <t xml:space="preserve">Plus: Loan Proceeds and Capital Injection</t>
  </si>
  <si>
    <t xml:space="preserve">Net Change in Cash</t>
  </si>
  <si>
    <t xml:space="preserve">Ending Cash Balance</t>
  </si>
  <si>
    <t xml:space="preserve">HOW TO USE: Fill in the shaded cells only. Blue text marks an entry you make. Black text is calculated automatically and should not be overwritten.  Green figures pull from the Amortization tab. Do not build flat projections; reflect ramp and seasonality.</t>
  </si>
  <si>
    <t xml:space="preserve">Financial Projections  |  Year 2 Monthly</t>
  </si>
  <si>
    <t xml:space="preserve">Loan Amortization Schedule</t>
  </si>
  <si>
    <t xml:space="preserve">Calculated from the Assumptions tab. No entry required.</t>
  </si>
  <si>
    <t xml:space="preserve">Period</t>
  </si>
  <si>
    <t xml:space="preserve">Beginning Balance</t>
  </si>
  <si>
    <t xml:space="preserve">Payment</t>
  </si>
  <si>
    <t xml:space="preserve">Interest</t>
  </si>
  <si>
    <t xml:space="preserve">Principal</t>
  </si>
  <si>
    <t xml:space="preserve">Ending Balance</t>
  </si>
</sst>
</file>

<file path=xl/styles.xml><?xml version="1.0" encoding="utf-8"?>
<styleSheet xmlns="http://schemas.openxmlformats.org/spreadsheetml/2006/main">
  <numFmts count="7">
    <numFmt numFmtId="164" formatCode="General"/>
    <numFmt numFmtId="165" formatCode="mm/dd/yyyy"/>
    <numFmt numFmtId="166" formatCode="\$#,##0;&quot;($&quot;#,##0\);\-"/>
    <numFmt numFmtId="167" formatCode="0.0%"/>
    <numFmt numFmtId="168" formatCode="0"/>
    <numFmt numFmtId="169" formatCode="\$#,##0.00;&quot;($&quot;#,##0.00\);\-"/>
    <numFmt numFmtId="170" formatCode="0.00\x"/>
  </numFmts>
  <fonts count="18">
    <font>
      <sz val="11"/>
      <color theme="1"/>
      <name val="Calibri"/>
      <family val="2"/>
      <charset val="1"/>
    </font>
    <font>
      <sz val="10"/>
      <name val="Arial"/>
      <family val="0"/>
    </font>
    <font>
      <sz val="10"/>
      <name val="Arial"/>
      <family val="0"/>
    </font>
    <font>
      <sz val="10"/>
      <name val="Arial"/>
      <family val="0"/>
    </font>
    <font>
      <b val="true"/>
      <sz val="22"/>
      <color rgb="FF12776A"/>
      <name val="Arial"/>
      <family val="0"/>
      <charset val="1"/>
    </font>
    <font>
      <sz val="10"/>
      <color rgb="FF6B7472"/>
      <name val="Arial"/>
      <family val="0"/>
      <charset val="1"/>
    </font>
    <font>
      <b val="true"/>
      <sz val="11"/>
      <color rgb="FF12776A"/>
      <name val="Arial"/>
      <family val="0"/>
      <charset val="1"/>
    </font>
    <font>
      <sz val="10"/>
      <color rgb="FF1F2A2A"/>
      <name val="Arial"/>
      <family val="0"/>
      <charset val="1"/>
    </font>
    <font>
      <sz val="7.5"/>
      <color rgb="FF6B7472"/>
      <name val="Arial"/>
      <family val="0"/>
      <charset val="1"/>
    </font>
    <font>
      <b val="true"/>
      <sz val="16"/>
      <color rgb="FF12776A"/>
      <name val="Arial"/>
      <family val="0"/>
      <charset val="1"/>
    </font>
    <font>
      <sz val="9"/>
      <color rgb="FF6B7472"/>
      <name val="Arial"/>
      <family val="0"/>
      <charset val="1"/>
    </font>
    <font>
      <b val="true"/>
      <sz val="9"/>
      <color rgb="FFFFFFFF"/>
      <name val="Arial"/>
      <family val="0"/>
      <charset val="1"/>
    </font>
    <font>
      <b val="true"/>
      <sz val="10"/>
      <color rgb="FF1F2A2A"/>
      <name val="Arial"/>
      <family val="0"/>
      <charset val="1"/>
    </font>
    <font>
      <sz val="10"/>
      <color rgb="FF0000FF"/>
      <name val="Arial"/>
      <family val="0"/>
      <charset val="1"/>
    </font>
    <font>
      <i val="true"/>
      <sz val="9"/>
      <color rgb="FF6B7472"/>
      <name val="Arial"/>
      <family val="0"/>
      <charset val="1"/>
    </font>
    <font>
      <i val="true"/>
      <sz val="8"/>
      <color rgb="FF6B7472"/>
      <name val="Arial"/>
      <family val="0"/>
      <charset val="1"/>
    </font>
    <font>
      <sz val="10"/>
      <color rgb="FF008000"/>
      <name val="Arial"/>
      <family val="0"/>
      <charset val="1"/>
    </font>
    <font>
      <b val="true"/>
      <sz val="10"/>
      <color rgb="FFFFFFFF"/>
      <name val="Arial"/>
      <family val="0"/>
      <charset val="1"/>
    </font>
  </fonts>
  <fills count="8">
    <fill>
      <patternFill patternType="none"/>
    </fill>
    <fill>
      <patternFill patternType="gray125"/>
    </fill>
    <fill>
      <patternFill patternType="solid">
        <fgColor rgb="FFFFFFFF"/>
        <bgColor rgb="FFF5F7F6"/>
      </patternFill>
    </fill>
    <fill>
      <patternFill patternType="solid">
        <fgColor rgb="FF199D85"/>
        <bgColor rgb="FF008080"/>
      </patternFill>
    </fill>
    <fill>
      <patternFill patternType="solid">
        <fgColor rgb="FF12776A"/>
        <bgColor rgb="FF008080"/>
      </patternFill>
    </fill>
    <fill>
      <patternFill patternType="solid">
        <fgColor rgb="FFFFF9DB"/>
        <bgColor rgb="FFF5F7F6"/>
      </patternFill>
    </fill>
    <fill>
      <patternFill patternType="solid">
        <fgColor rgb="FFF5F7F6"/>
        <bgColor rgb="FFE8F5F1"/>
      </patternFill>
    </fill>
    <fill>
      <patternFill patternType="solid">
        <fgColor rgb="FFE8F5F1"/>
        <bgColor rgb="FFF5F7F6"/>
      </patternFill>
    </fill>
  </fills>
  <borders count="3">
    <border diagonalUp="false" diagonalDown="false">
      <left/>
      <right/>
      <top/>
      <bottom/>
      <diagonal/>
    </border>
    <border diagonalUp="false" diagonalDown="false">
      <left style="thin">
        <color rgb="FFD3DAD8"/>
      </left>
      <right style="thin">
        <color rgb="FFD3DAD8"/>
      </right>
      <top style="thin">
        <color rgb="FFD3DAD8"/>
      </top>
      <bottom style="thin">
        <color rgb="FFD3DAD8"/>
      </bottom>
      <diagonal/>
    </border>
    <border diagonalUp="false" diagonalDown="false">
      <left style="thin">
        <color rgb="FFD3DAD8"/>
      </left>
      <right/>
      <top style="thin">
        <color rgb="FFD3DAD8"/>
      </top>
      <bottom style="thin">
        <color rgb="FFD3DAD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2" borderId="0" xfId="0" applyFont="true" applyBorder="true" applyAlignment="true" applyProtection="false">
      <alignment horizontal="general" vertical="top" textRotation="0" wrapText="false" indent="1"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center" textRotation="0" wrapText="false" indent="1" shrinkToFit="false"/>
      <protection locked="true" hidden="false"/>
    </xf>
    <xf numFmtId="164" fontId="9" fillId="2" borderId="0" xfId="0" applyFont="true" applyBorder="true" applyAlignment="true" applyProtection="false">
      <alignment horizontal="general" vertical="center" textRotation="0" wrapText="false" indent="1" shrinkToFit="false"/>
      <protection locked="true" hidden="false"/>
    </xf>
    <xf numFmtId="164" fontId="10" fillId="2" borderId="0" xfId="0" applyFont="true" applyBorder="true" applyAlignment="true" applyProtection="false">
      <alignment horizontal="general" vertical="top" textRotation="0" wrapText="false" indent="1" shrinkToFit="false"/>
      <protection locked="true" hidden="false"/>
    </xf>
    <xf numFmtId="164" fontId="11" fillId="4" borderId="0" xfId="0" applyFont="true" applyBorder="true" applyAlignment="true" applyProtection="false">
      <alignment horizontal="general" vertical="center" textRotation="0" wrapText="false" indent="1"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5" borderId="1" xfId="0" applyFont="true" applyBorder="true" applyAlignment="false" applyProtection="false">
      <alignment horizontal="general" vertical="bottom" textRotation="0" wrapText="false" indent="0" shrinkToFit="false"/>
      <protection locked="true" hidden="false"/>
    </xf>
    <xf numFmtId="165" fontId="13" fillId="5" borderId="1" xfId="0" applyFont="true" applyBorder="true" applyAlignment="false" applyProtection="false">
      <alignment horizontal="general" vertical="bottom" textRotation="0" wrapText="false" indent="0" shrinkToFit="false"/>
      <protection locked="true" hidden="false"/>
    </xf>
    <xf numFmtId="166" fontId="13" fillId="5" borderId="1" xfId="0" applyFont="true" applyBorder="true" applyAlignment="false" applyProtection="false">
      <alignment horizontal="general" vertical="bottom" textRotation="0" wrapText="false" indent="0" shrinkToFit="false"/>
      <protection locked="true" hidden="false"/>
    </xf>
    <xf numFmtId="167" fontId="13" fillId="5" borderId="1" xfId="0" applyFont="true" applyBorder="true" applyAlignment="false" applyProtection="false">
      <alignment horizontal="general" vertical="bottom" textRotation="0" wrapText="false" indent="0" shrinkToFit="false"/>
      <protection locked="true" hidden="false"/>
    </xf>
    <xf numFmtId="168" fontId="13" fillId="5" borderId="1" xfId="0" applyFont="true" applyBorder="true" applyAlignment="false" applyProtection="false">
      <alignment horizontal="general" vertical="bottom" textRotation="0" wrapText="false" indent="0" shrinkToFit="false"/>
      <protection locked="true" hidden="false"/>
    </xf>
    <xf numFmtId="169" fontId="12" fillId="0" borderId="1"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center" textRotation="0" wrapText="true" indent="1"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13" fillId="5" borderId="2" xfId="0" applyFont="true" applyBorder="true" applyAlignment="true" applyProtection="false">
      <alignment horizontal="general" vertical="top" textRotation="0" wrapText="true" indent="1" shrinkToFit="false"/>
      <protection locked="true" hidden="false"/>
    </xf>
    <xf numFmtId="164" fontId="15" fillId="6" borderId="0" xfId="0" applyFont="true" applyBorder="true" applyAlignment="true" applyProtection="false">
      <alignment horizontal="general" vertical="center" textRotation="0" wrapText="true" indent="1" shrinkToFit="false"/>
      <protection locked="true" hidden="false"/>
    </xf>
    <xf numFmtId="164" fontId="6" fillId="0" borderId="0" xfId="0" applyFont="true" applyBorder="false" applyAlignment="true" applyProtection="false">
      <alignment horizontal="general" vertical="bottom" textRotation="0" wrapText="false" indent="1" shrinkToFit="false"/>
      <protection locked="true" hidden="false"/>
    </xf>
    <xf numFmtId="164" fontId="11" fillId="3" borderId="1" xfId="0" applyFont="true" applyBorder="true" applyAlignment="true" applyProtection="false">
      <alignment horizontal="left" vertical="center" textRotation="0" wrapText="true" indent="1"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bottom" textRotation="0" wrapText="false" indent="1"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12" fillId="7" borderId="0" xfId="0" applyFont="true" applyBorder="false" applyAlignment="true" applyProtection="false">
      <alignment horizontal="general" vertical="bottom" textRotation="0" wrapText="false" indent="1" shrinkToFit="false"/>
      <protection locked="true" hidden="false"/>
    </xf>
    <xf numFmtId="166" fontId="12" fillId="7"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1"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6" fontId="16"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1" shrinkToFit="false"/>
      <protection locked="true" hidden="false"/>
    </xf>
    <xf numFmtId="170"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4" fontId="17" fillId="4" borderId="0" xfId="0" applyFont="true" applyBorder="false" applyAlignment="true" applyProtection="false">
      <alignment horizontal="general" vertical="bottom" textRotation="0" wrapText="false" indent="1" shrinkToFit="false"/>
      <protection locked="true" hidden="false"/>
    </xf>
    <xf numFmtId="166" fontId="17" fillId="4"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false" applyProtection="false">
      <alignment horizontal="general" vertical="bottom" textRotation="0" wrapText="fals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2776A"/>
      <rgbColor rgb="FFC0C0C0"/>
      <rgbColor rgb="FF6B7472"/>
      <rgbColor rgb="FF9999FF"/>
      <rgbColor rgb="FF993366"/>
      <rgbColor rgb="FFFFF9DB"/>
      <rgbColor rgb="FFE8F5F1"/>
      <rgbColor rgb="FF660066"/>
      <rgbColor rgb="FFFF8080"/>
      <rgbColor rgb="FF0066CC"/>
      <rgbColor rgb="FFD3DAD8"/>
      <rgbColor rgb="FF000080"/>
      <rgbColor rgb="FFFF00FF"/>
      <rgbColor rgb="FFFFFF00"/>
      <rgbColor rgb="FF00FFFF"/>
      <rgbColor rgb="FF800080"/>
      <rgbColor rgb="FF800000"/>
      <rgbColor rgb="FF008080"/>
      <rgbColor rgb="FF0000FF"/>
      <rgbColor rgb="FF00CCFF"/>
      <rgbColor rgb="FFF5F7F6"/>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199D85"/>
      <rgbColor rgb="FF003300"/>
      <rgbColor rgb="FF333300"/>
      <rgbColor rgb="FF993300"/>
      <rgbColor rgb="FF993366"/>
      <rgbColor rgb="FF333399"/>
      <rgbColor rgb="FF1F2A2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6705720</xdr:colOff>
      <xdr:row>0</xdr:row>
      <xdr:rowOff>38160</xdr:rowOff>
    </xdr:from>
    <xdr:to>
      <xdr:col>1</xdr:col>
      <xdr:colOff>7238880</xdr:colOff>
      <xdr:row>0</xdr:row>
      <xdr:rowOff>571320</xdr:rowOff>
    </xdr:to>
    <xdr:pic>
      <xdr:nvPicPr>
        <xdr:cNvPr id="0" name="Image 1" descr="Picture"/>
        <xdr:cNvPicPr/>
      </xdr:nvPicPr>
      <xdr:blipFill>
        <a:blip r:embed="rId1"/>
        <a:stretch/>
      </xdr:blipFill>
      <xdr:spPr>
        <a:xfrm>
          <a:off x="6987600" y="38160"/>
          <a:ext cx="533160" cy="5331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3524400</xdr:colOff>
      <xdr:row>0</xdr:row>
      <xdr:rowOff>57240</xdr:rowOff>
    </xdr:from>
    <xdr:to>
      <xdr:col>3</xdr:col>
      <xdr:colOff>3924000</xdr:colOff>
      <xdr:row>0</xdr:row>
      <xdr:rowOff>456840</xdr:rowOff>
    </xdr:to>
    <xdr:pic>
      <xdr:nvPicPr>
        <xdr:cNvPr id="1" name="Image 1" descr="Picture"/>
        <xdr:cNvPicPr/>
      </xdr:nvPicPr>
      <xdr:blipFill>
        <a:blip r:embed="rId1"/>
        <a:stretch/>
      </xdr:blipFill>
      <xdr:spPr>
        <a:xfrm>
          <a:off x="7894440" y="57240"/>
          <a:ext cx="399600" cy="39960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324000</xdr:colOff>
      <xdr:row>0</xdr:row>
      <xdr:rowOff>57240</xdr:rowOff>
    </xdr:from>
    <xdr:to>
      <xdr:col>13</xdr:col>
      <xdr:colOff>723600</xdr:colOff>
      <xdr:row>0</xdr:row>
      <xdr:rowOff>456840</xdr:rowOff>
    </xdr:to>
    <xdr:pic>
      <xdr:nvPicPr>
        <xdr:cNvPr id="2" name="Image 1" descr="Picture"/>
        <xdr:cNvPicPr/>
      </xdr:nvPicPr>
      <xdr:blipFill>
        <a:blip r:embed="rId1"/>
        <a:stretch/>
      </xdr:blipFill>
      <xdr:spPr>
        <a:xfrm>
          <a:off x="13293360" y="57240"/>
          <a:ext cx="399600" cy="39960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324000</xdr:colOff>
      <xdr:row>0</xdr:row>
      <xdr:rowOff>57240</xdr:rowOff>
    </xdr:from>
    <xdr:to>
      <xdr:col>13</xdr:col>
      <xdr:colOff>723600</xdr:colOff>
      <xdr:row>0</xdr:row>
      <xdr:rowOff>456840</xdr:rowOff>
    </xdr:to>
    <xdr:pic>
      <xdr:nvPicPr>
        <xdr:cNvPr id="3" name="Image 1" descr="Picture"/>
        <xdr:cNvPicPr/>
      </xdr:nvPicPr>
      <xdr:blipFill>
        <a:blip r:embed="rId1"/>
        <a:stretch/>
      </xdr:blipFill>
      <xdr:spPr>
        <a:xfrm>
          <a:off x="13293360" y="57240"/>
          <a:ext cx="399600" cy="3996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590400</xdr:colOff>
      <xdr:row>0</xdr:row>
      <xdr:rowOff>57240</xdr:rowOff>
    </xdr:from>
    <xdr:to>
      <xdr:col>5</xdr:col>
      <xdr:colOff>990000</xdr:colOff>
      <xdr:row>0</xdr:row>
      <xdr:rowOff>456840</xdr:rowOff>
    </xdr:to>
    <xdr:pic>
      <xdr:nvPicPr>
        <xdr:cNvPr id="4" name="Image 1" descr="Picture"/>
        <xdr:cNvPicPr/>
      </xdr:nvPicPr>
      <xdr:blipFill>
        <a:blip r:embed="rId1"/>
        <a:stretch/>
      </xdr:blipFill>
      <xdr:spPr>
        <a:xfrm>
          <a:off x="5806440" y="57240"/>
          <a:ext cx="399600" cy="3996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B2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10"/>
  </cols>
  <sheetData>
    <row r="1" customFormat="false" ht="61.5" hidden="false" customHeight="true" outlineLevel="0" collapsed="false">
      <c r="A1" s="1" t="s">
        <v>0</v>
      </c>
      <c r="B1" s="1"/>
    </row>
    <row r="2" customFormat="false" ht="19.5" hidden="false" customHeight="true" outlineLevel="0" collapsed="false">
      <c r="A2" s="2" t="s">
        <v>1</v>
      </c>
      <c r="B2" s="2"/>
    </row>
    <row r="3" customFormat="false" ht="4.5" hidden="false" customHeight="true" outlineLevel="0" collapsed="false">
      <c r="A3" s="3"/>
      <c r="B3" s="3"/>
    </row>
    <row r="5" customFormat="false" ht="15" hidden="false" customHeight="false" outlineLevel="0" collapsed="false">
      <c r="B5" s="4" t="s">
        <v>2</v>
      </c>
    </row>
    <row r="7" customFormat="false" ht="30" hidden="false" customHeight="true" outlineLevel="0" collapsed="false">
      <c r="B7" s="5" t="s">
        <v>3</v>
      </c>
    </row>
    <row r="8" customFormat="false" ht="30" hidden="false" customHeight="true" outlineLevel="0" collapsed="false">
      <c r="B8" s="5" t="s">
        <v>4</v>
      </c>
    </row>
    <row r="9" customFormat="false" ht="30" hidden="false" customHeight="true" outlineLevel="0" collapsed="false">
      <c r="B9" s="5" t="s">
        <v>5</v>
      </c>
    </row>
    <row r="10" customFormat="false" ht="30" hidden="false" customHeight="true" outlineLevel="0" collapsed="false">
      <c r="B10" s="5" t="s">
        <v>6</v>
      </c>
    </row>
    <row r="11" customFormat="false" ht="15" hidden="false" customHeight="true" outlineLevel="0" collapsed="false">
      <c r="B11" s="5" t="s">
        <v>7</v>
      </c>
    </row>
    <row r="12" customFormat="false" ht="30" hidden="false" customHeight="true" outlineLevel="0" collapsed="false">
      <c r="B12" s="5" t="s">
        <v>8</v>
      </c>
    </row>
    <row r="14" customFormat="false" ht="15" hidden="false" customHeight="false" outlineLevel="0" collapsed="false">
      <c r="B14" s="4" t="s">
        <v>9</v>
      </c>
    </row>
    <row r="16" customFormat="false" ht="15" hidden="false" customHeight="true" outlineLevel="0" collapsed="false">
      <c r="B16" s="5" t="s">
        <v>10</v>
      </c>
    </row>
    <row r="17" customFormat="false" ht="15" hidden="false" customHeight="true" outlineLevel="0" collapsed="false">
      <c r="B17" s="5" t="s">
        <v>11</v>
      </c>
    </row>
    <row r="18" customFormat="false" ht="15" hidden="false" customHeight="true" outlineLevel="0" collapsed="false">
      <c r="B18" s="5" t="s">
        <v>12</v>
      </c>
    </row>
    <row r="19" customFormat="false" ht="15" hidden="false" customHeight="true" outlineLevel="0" collapsed="false">
      <c r="B19" s="5" t="s">
        <v>13</v>
      </c>
    </row>
    <row r="21" customFormat="false" ht="15" hidden="false" customHeight="false" outlineLevel="0" collapsed="false">
      <c r="B21" s="4" t="s">
        <v>14</v>
      </c>
    </row>
    <row r="22" customFormat="false" ht="15" hidden="false" customHeight="true" outlineLevel="0" collapsed="false">
      <c r="B22" s="5" t="s">
        <v>15</v>
      </c>
    </row>
    <row r="23" customFormat="false" ht="15" hidden="false" customHeight="true" outlineLevel="0" collapsed="false">
      <c r="B23" s="5" t="s">
        <v>16</v>
      </c>
    </row>
    <row r="24" customFormat="false" ht="15" hidden="false" customHeight="true" outlineLevel="0" collapsed="false">
      <c r="B24" s="5" t="s">
        <v>17</v>
      </c>
    </row>
    <row r="26" customFormat="false" ht="15" hidden="false" customHeight="false" outlineLevel="0" collapsed="false">
      <c r="A26" s="6" t="s">
        <v>18</v>
      </c>
      <c r="B26" s="6"/>
    </row>
  </sheetData>
  <mergeCells count="4">
    <mergeCell ref="A1:B1"/>
    <mergeCell ref="A2:B2"/>
    <mergeCell ref="A3:B3"/>
    <mergeCell ref="A26:B26"/>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D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8"/>
    <col collapsed="false" customWidth="true" hidden="false" outlineLevel="0" max="3" min="3" style="0" width="20"/>
    <col collapsed="false" customWidth="true" hidden="false" outlineLevel="0" max="4" min="4" style="0" width="60"/>
  </cols>
  <sheetData>
    <row r="1" customFormat="false" ht="45.75" hidden="false" customHeight="true" outlineLevel="0" collapsed="false">
      <c r="A1" s="7" t="s">
        <v>19</v>
      </c>
      <c r="B1" s="7"/>
      <c r="C1" s="7"/>
      <c r="D1" s="7"/>
    </row>
    <row r="2" customFormat="false" ht="19.5" hidden="false" customHeight="true" outlineLevel="0" collapsed="false">
      <c r="A2" s="8" t="s">
        <v>1</v>
      </c>
      <c r="B2" s="8"/>
      <c r="C2" s="8"/>
      <c r="D2" s="8"/>
    </row>
    <row r="3" customFormat="false" ht="4.5" hidden="false" customHeight="true" outlineLevel="0" collapsed="false">
      <c r="A3" s="3"/>
      <c r="B3" s="3"/>
      <c r="C3" s="3"/>
      <c r="D3" s="3"/>
    </row>
    <row r="5" customFormat="false" ht="16.5" hidden="false" customHeight="true" outlineLevel="0" collapsed="false">
      <c r="A5" s="9" t="s">
        <v>20</v>
      </c>
      <c r="B5" s="9"/>
      <c r="C5" s="9"/>
      <c r="D5" s="9"/>
    </row>
    <row r="6" customFormat="false" ht="15" hidden="false" customHeight="false" outlineLevel="0" collapsed="false">
      <c r="B6" s="10" t="s">
        <v>21</v>
      </c>
      <c r="C6" s="11"/>
    </row>
    <row r="7" customFormat="false" ht="15" hidden="false" customHeight="false" outlineLevel="0" collapsed="false">
      <c r="B7" s="10" t="s">
        <v>22</v>
      </c>
      <c r="C7" s="11"/>
    </row>
    <row r="8" customFormat="false" ht="15" hidden="false" customHeight="false" outlineLevel="0" collapsed="false">
      <c r="B8" s="10" t="s">
        <v>23</v>
      </c>
      <c r="C8" s="12"/>
    </row>
    <row r="9" customFormat="false" ht="15" hidden="false" customHeight="false" outlineLevel="0" collapsed="false">
      <c r="B9" s="10" t="s">
        <v>24</v>
      </c>
      <c r="C9" s="13"/>
    </row>
    <row r="10" customFormat="false" ht="15" hidden="false" customHeight="false" outlineLevel="0" collapsed="false">
      <c r="B10" s="10" t="s">
        <v>25</v>
      </c>
      <c r="C10" s="14"/>
    </row>
    <row r="11" customFormat="false" ht="15" hidden="false" customHeight="false" outlineLevel="0" collapsed="false">
      <c r="B11" s="10" t="s">
        <v>26</v>
      </c>
      <c r="C11" s="15"/>
    </row>
    <row r="12" customFormat="false" ht="15" hidden="false" customHeight="false" outlineLevel="0" collapsed="false">
      <c r="B12" s="10" t="s">
        <v>27</v>
      </c>
      <c r="C12" s="13"/>
    </row>
    <row r="13" customFormat="false" ht="15" hidden="false" customHeight="false" outlineLevel="0" collapsed="false">
      <c r="B13" s="10" t="s">
        <v>28</v>
      </c>
      <c r="C13" s="13"/>
    </row>
    <row r="14" customFormat="false" ht="15" hidden="false" customHeight="false" outlineLevel="0" collapsed="false">
      <c r="B14" s="10" t="s">
        <v>29</v>
      </c>
      <c r="C14" s="16" t="n">
        <f aca="false">IF(OR(C9=0,C11=0),0,PMT(C10/12,C11,-C9))</f>
        <v>0</v>
      </c>
      <c r="D14" s="17" t="s">
        <v>30</v>
      </c>
    </row>
    <row r="16" customFormat="false" ht="16.5" hidden="false" customHeight="true" outlineLevel="0" collapsed="false">
      <c r="A16" s="9" t="s">
        <v>31</v>
      </c>
      <c r="B16" s="9"/>
      <c r="C16" s="9"/>
      <c r="D16" s="9"/>
    </row>
    <row r="17" customFormat="false" ht="25.5" hidden="false" customHeight="true" outlineLevel="0" collapsed="false">
      <c r="B17" s="18" t="s">
        <v>32</v>
      </c>
      <c r="C17" s="18"/>
      <c r="D17" s="18"/>
    </row>
    <row r="18" customFormat="false" ht="18" hidden="false" customHeight="true" outlineLevel="0" collapsed="false">
      <c r="B18" s="19" t="n">
        <v>1</v>
      </c>
      <c r="C18" s="20"/>
      <c r="D18" s="20"/>
    </row>
    <row r="19" customFormat="false" ht="18" hidden="false" customHeight="true" outlineLevel="0" collapsed="false">
      <c r="B19" s="19" t="n">
        <v>2</v>
      </c>
      <c r="C19" s="20"/>
      <c r="D19" s="20"/>
    </row>
    <row r="20" customFormat="false" ht="18" hidden="false" customHeight="true" outlineLevel="0" collapsed="false">
      <c r="B20" s="19" t="n">
        <v>3</v>
      </c>
      <c r="C20" s="20"/>
      <c r="D20" s="20"/>
    </row>
    <row r="21" customFormat="false" ht="18" hidden="false" customHeight="true" outlineLevel="0" collapsed="false">
      <c r="B21" s="19" t="n">
        <v>4</v>
      </c>
      <c r="C21" s="20"/>
      <c r="D21" s="20"/>
    </row>
    <row r="22" customFormat="false" ht="18" hidden="false" customHeight="true" outlineLevel="0" collapsed="false">
      <c r="B22" s="19" t="n">
        <v>5</v>
      </c>
      <c r="C22" s="20"/>
      <c r="D22" s="20"/>
    </row>
    <row r="23" customFormat="false" ht="18" hidden="false" customHeight="true" outlineLevel="0" collapsed="false">
      <c r="B23" s="19" t="n">
        <v>6</v>
      </c>
      <c r="C23" s="20"/>
      <c r="D23" s="20"/>
    </row>
    <row r="24" customFormat="false" ht="18" hidden="false" customHeight="true" outlineLevel="0" collapsed="false">
      <c r="B24" s="19" t="n">
        <v>7</v>
      </c>
      <c r="C24" s="20"/>
      <c r="D24" s="20"/>
    </row>
    <row r="25" customFormat="false" ht="18" hidden="false" customHeight="true" outlineLevel="0" collapsed="false">
      <c r="B25" s="19" t="n">
        <v>8</v>
      </c>
      <c r="C25" s="20"/>
      <c r="D25" s="20"/>
    </row>
    <row r="26" customFormat="false" ht="18" hidden="false" customHeight="true" outlineLevel="0" collapsed="false">
      <c r="B26" s="19" t="n">
        <v>9</v>
      </c>
      <c r="C26" s="20"/>
      <c r="D26" s="20"/>
    </row>
    <row r="27" customFormat="false" ht="18" hidden="false" customHeight="true" outlineLevel="0" collapsed="false">
      <c r="B27" s="19" t="n">
        <v>10</v>
      </c>
      <c r="C27" s="20"/>
      <c r="D27" s="20"/>
    </row>
    <row r="28" customFormat="false" ht="18" hidden="false" customHeight="true" outlineLevel="0" collapsed="false">
      <c r="B28" s="19" t="n">
        <v>11</v>
      </c>
      <c r="C28" s="20"/>
      <c r="D28" s="20"/>
    </row>
    <row r="29" customFormat="false" ht="18" hidden="false" customHeight="true" outlineLevel="0" collapsed="false">
      <c r="B29" s="19" t="n">
        <v>12</v>
      </c>
      <c r="C29" s="20"/>
      <c r="D29" s="20"/>
    </row>
    <row r="30" customFormat="false" ht="18" hidden="false" customHeight="true" outlineLevel="0" collapsed="false">
      <c r="B30" s="19" t="n">
        <v>13</v>
      </c>
      <c r="C30" s="20"/>
      <c r="D30" s="20"/>
    </row>
    <row r="31" customFormat="false" ht="18" hidden="false" customHeight="true" outlineLevel="0" collapsed="false">
      <c r="B31" s="19" t="n">
        <v>14</v>
      </c>
      <c r="C31" s="20"/>
      <c r="D31" s="20"/>
    </row>
    <row r="32" customFormat="false" ht="18" hidden="false" customHeight="true" outlineLevel="0" collapsed="false">
      <c r="B32" s="19" t="n">
        <v>15</v>
      </c>
      <c r="C32" s="20"/>
      <c r="D32" s="20"/>
    </row>
    <row r="34" customFormat="false" ht="24" hidden="false" customHeight="true" outlineLevel="0" collapsed="false">
      <c r="A34" s="21" t="s">
        <v>33</v>
      </c>
      <c r="B34" s="21"/>
      <c r="C34" s="21"/>
      <c r="D34" s="21"/>
    </row>
    <row r="36" customFormat="false" ht="15" hidden="false" customHeight="false" outlineLevel="0" collapsed="false">
      <c r="A36" s="6" t="s">
        <v>18</v>
      </c>
      <c r="B36" s="6"/>
      <c r="C36" s="6"/>
      <c r="D36" s="6"/>
    </row>
  </sheetData>
  <mergeCells count="23">
    <mergeCell ref="A1:D1"/>
    <mergeCell ref="A2:D2"/>
    <mergeCell ref="A3:D3"/>
    <mergeCell ref="A5:D5"/>
    <mergeCell ref="A16:D16"/>
    <mergeCell ref="B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A34:D34"/>
    <mergeCell ref="A36:D36"/>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N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14" min="2" style="0" width="12"/>
  </cols>
  <sheetData>
    <row r="1" customFormat="false" ht="45.75" hidden="false" customHeight="true" outlineLevel="0" collapsed="false">
      <c r="A1" s="7" t="s">
        <v>34</v>
      </c>
      <c r="B1" s="7"/>
      <c r="C1" s="7"/>
      <c r="D1" s="7"/>
      <c r="E1" s="7"/>
      <c r="F1" s="7"/>
      <c r="G1" s="7"/>
      <c r="H1" s="7"/>
      <c r="I1" s="7"/>
      <c r="J1" s="7"/>
      <c r="K1" s="7"/>
      <c r="L1" s="7"/>
      <c r="M1" s="7"/>
      <c r="N1" s="7"/>
    </row>
    <row r="2" customFormat="false" ht="19.5" hidden="false" customHeight="true" outlineLevel="0" collapsed="false">
      <c r="A2" s="8" t="s">
        <v>1</v>
      </c>
      <c r="B2" s="8"/>
      <c r="C2" s="8"/>
      <c r="D2" s="8"/>
      <c r="E2" s="8"/>
      <c r="F2" s="8"/>
      <c r="G2" s="8"/>
      <c r="H2" s="8"/>
      <c r="I2" s="8"/>
      <c r="J2" s="8"/>
      <c r="K2" s="8"/>
      <c r="L2" s="8"/>
      <c r="M2" s="8"/>
      <c r="N2" s="8"/>
    </row>
    <row r="3" customFormat="false" ht="4.5" hidden="false" customHeight="true" outlineLevel="0" collapsed="false">
      <c r="A3" s="3"/>
      <c r="B3" s="3"/>
      <c r="C3" s="3"/>
      <c r="D3" s="3"/>
      <c r="E3" s="3"/>
      <c r="F3" s="3"/>
      <c r="G3" s="3"/>
      <c r="H3" s="3"/>
      <c r="I3" s="3"/>
      <c r="J3" s="3"/>
      <c r="K3" s="3"/>
      <c r="L3" s="3"/>
      <c r="M3" s="3"/>
      <c r="N3" s="3"/>
    </row>
    <row r="5" customFormat="false" ht="15" hidden="false" customHeight="false" outlineLevel="0" collapsed="false">
      <c r="A5" s="22" t="str">
        <f aca="false">IF(Assumptions!C6="","",Assumptions!C6)</f>
        <v/>
      </c>
    </row>
    <row r="6" customFormat="false" ht="27.75" hidden="false" customHeight="true" outlineLevel="0" collapsed="false">
      <c r="A6" s="23" t="s">
        <v>35</v>
      </c>
      <c r="B6" s="24" t="s">
        <v>36</v>
      </c>
      <c r="C6" s="24" t="s">
        <v>37</v>
      </c>
      <c r="D6" s="24" t="s">
        <v>38</v>
      </c>
      <c r="E6" s="24" t="s">
        <v>39</v>
      </c>
      <c r="F6" s="24" t="s">
        <v>40</v>
      </c>
      <c r="G6" s="24" t="s">
        <v>41</v>
      </c>
      <c r="H6" s="24" t="s">
        <v>42</v>
      </c>
      <c r="I6" s="24" t="s">
        <v>43</v>
      </c>
      <c r="J6" s="24" t="s">
        <v>44</v>
      </c>
      <c r="K6" s="24" t="s">
        <v>45</v>
      </c>
      <c r="L6" s="24" t="s">
        <v>46</v>
      </c>
      <c r="M6" s="24" t="s">
        <v>47</v>
      </c>
      <c r="N6" s="24" t="s">
        <v>48</v>
      </c>
    </row>
    <row r="7" customFormat="false" ht="16.5" hidden="false" customHeight="true" outlineLevel="0" collapsed="false">
      <c r="A7" s="9" t="s">
        <v>49</v>
      </c>
      <c r="B7" s="9"/>
      <c r="C7" s="9"/>
      <c r="D7" s="9"/>
      <c r="E7" s="9"/>
      <c r="F7" s="9"/>
      <c r="G7" s="9"/>
      <c r="H7" s="9"/>
      <c r="I7" s="9"/>
      <c r="J7" s="9"/>
      <c r="K7" s="9"/>
      <c r="L7" s="9"/>
      <c r="M7" s="9"/>
      <c r="N7" s="9"/>
    </row>
    <row r="8" customFormat="false" ht="15" hidden="false" customHeight="false" outlineLevel="0" collapsed="false">
      <c r="A8" s="25" t="s">
        <v>50</v>
      </c>
      <c r="B8" s="13"/>
      <c r="C8" s="13"/>
      <c r="D8" s="13"/>
      <c r="E8" s="13"/>
      <c r="F8" s="13"/>
      <c r="G8" s="13"/>
      <c r="H8" s="13"/>
      <c r="I8" s="13"/>
      <c r="J8" s="13"/>
      <c r="K8" s="13"/>
      <c r="L8" s="13"/>
      <c r="M8" s="13"/>
      <c r="N8" s="26" t="n">
        <f aca="false">SUM(B8:M8)</f>
        <v>0</v>
      </c>
    </row>
    <row r="9" customFormat="false" ht="15" hidden="false" customHeight="false" outlineLevel="0" collapsed="false">
      <c r="A9" s="25" t="s">
        <v>51</v>
      </c>
      <c r="B9" s="13"/>
      <c r="C9" s="13"/>
      <c r="D9" s="13"/>
      <c r="E9" s="13"/>
      <c r="F9" s="13"/>
      <c r="G9" s="13"/>
      <c r="H9" s="13"/>
      <c r="I9" s="13"/>
      <c r="J9" s="13"/>
      <c r="K9" s="13"/>
      <c r="L9" s="13"/>
      <c r="M9" s="13"/>
      <c r="N9" s="26" t="n">
        <f aca="false">SUM(B9:M9)</f>
        <v>0</v>
      </c>
    </row>
    <row r="10" customFormat="false" ht="15" hidden="false" customHeight="false" outlineLevel="0" collapsed="false">
      <c r="A10" s="25" t="s">
        <v>52</v>
      </c>
      <c r="B10" s="13"/>
      <c r="C10" s="13"/>
      <c r="D10" s="13"/>
      <c r="E10" s="13"/>
      <c r="F10" s="13"/>
      <c r="G10" s="13"/>
      <c r="H10" s="13"/>
      <c r="I10" s="13"/>
      <c r="J10" s="13"/>
      <c r="K10" s="13"/>
      <c r="L10" s="13"/>
      <c r="M10" s="13"/>
      <c r="N10" s="26" t="n">
        <f aca="false">SUM(B10:M10)</f>
        <v>0</v>
      </c>
    </row>
    <row r="11" customFormat="false" ht="15" hidden="false" customHeight="false" outlineLevel="0" collapsed="false">
      <c r="A11" s="25" t="s">
        <v>53</v>
      </c>
      <c r="B11" s="13"/>
      <c r="C11" s="13"/>
      <c r="D11" s="13"/>
      <c r="E11" s="13"/>
      <c r="F11" s="13"/>
      <c r="G11" s="13"/>
      <c r="H11" s="13"/>
      <c r="I11" s="13"/>
      <c r="J11" s="13"/>
      <c r="K11" s="13"/>
      <c r="L11" s="13"/>
      <c r="M11" s="13"/>
      <c r="N11" s="26" t="n">
        <f aca="false">SUM(B11:M11)</f>
        <v>0</v>
      </c>
    </row>
    <row r="12" customFormat="false" ht="15" hidden="false" customHeight="false" outlineLevel="0" collapsed="false">
      <c r="A12" s="27" t="s">
        <v>54</v>
      </c>
      <c r="B12" s="28" t="n">
        <f aca="false">SUM(B8:B11)</f>
        <v>0</v>
      </c>
      <c r="C12" s="28" t="n">
        <f aca="false">SUM(C8:C11)</f>
        <v>0</v>
      </c>
      <c r="D12" s="28" t="n">
        <f aca="false">SUM(D8:D11)</f>
        <v>0</v>
      </c>
      <c r="E12" s="28" t="n">
        <f aca="false">SUM(E8:E11)</f>
        <v>0</v>
      </c>
      <c r="F12" s="28" t="n">
        <f aca="false">SUM(F8:F11)</f>
        <v>0</v>
      </c>
      <c r="G12" s="28" t="n">
        <f aca="false">SUM(G8:G11)</f>
        <v>0</v>
      </c>
      <c r="H12" s="28" t="n">
        <f aca="false">SUM(H8:H11)</f>
        <v>0</v>
      </c>
      <c r="I12" s="28" t="n">
        <f aca="false">SUM(I8:I11)</f>
        <v>0</v>
      </c>
      <c r="J12" s="28" t="n">
        <f aca="false">SUM(J8:J11)</f>
        <v>0</v>
      </c>
      <c r="K12" s="28" t="n">
        <f aca="false">SUM(K8:K11)</f>
        <v>0</v>
      </c>
      <c r="L12" s="28" t="n">
        <f aca="false">SUM(L8:L11)</f>
        <v>0</v>
      </c>
      <c r="M12" s="28" t="n">
        <f aca="false">SUM(M8:M11)</f>
        <v>0</v>
      </c>
      <c r="N12" s="28" t="n">
        <f aca="false">SUM(N8:N11)</f>
        <v>0</v>
      </c>
    </row>
    <row r="14" customFormat="false" ht="16.5" hidden="false" customHeight="true" outlineLevel="0" collapsed="false">
      <c r="A14" s="9" t="s">
        <v>55</v>
      </c>
      <c r="B14" s="9"/>
      <c r="C14" s="9"/>
      <c r="D14" s="9"/>
      <c r="E14" s="9"/>
      <c r="F14" s="9"/>
      <c r="G14" s="9"/>
      <c r="H14" s="9"/>
      <c r="I14" s="9"/>
      <c r="J14" s="9"/>
      <c r="K14" s="9"/>
      <c r="L14" s="9"/>
      <c r="M14" s="9"/>
      <c r="N14" s="9"/>
    </row>
    <row r="15" customFormat="false" ht="15" hidden="false" customHeight="false" outlineLevel="0" collapsed="false">
      <c r="A15" s="25" t="s">
        <v>56</v>
      </c>
      <c r="B15" s="13"/>
      <c r="C15" s="13"/>
      <c r="D15" s="13"/>
      <c r="E15" s="13"/>
      <c r="F15" s="13"/>
      <c r="G15" s="13"/>
      <c r="H15" s="13"/>
      <c r="I15" s="13"/>
      <c r="J15" s="13"/>
      <c r="K15" s="13"/>
      <c r="L15" s="13"/>
      <c r="M15" s="13"/>
      <c r="N15" s="26" t="n">
        <f aca="false">SUM(B15:M15)</f>
        <v>0</v>
      </c>
    </row>
    <row r="16" customFormat="false" ht="15" hidden="false" customHeight="false" outlineLevel="0" collapsed="false">
      <c r="A16" s="25" t="s">
        <v>57</v>
      </c>
      <c r="B16" s="13"/>
      <c r="C16" s="13"/>
      <c r="D16" s="13"/>
      <c r="E16" s="13"/>
      <c r="F16" s="13"/>
      <c r="G16" s="13"/>
      <c r="H16" s="13"/>
      <c r="I16" s="13"/>
      <c r="J16" s="13"/>
      <c r="K16" s="13"/>
      <c r="L16" s="13"/>
      <c r="M16" s="13"/>
      <c r="N16" s="26" t="n">
        <f aca="false">SUM(B16:M16)</f>
        <v>0</v>
      </c>
    </row>
    <row r="17" customFormat="false" ht="15" hidden="false" customHeight="false" outlineLevel="0" collapsed="false">
      <c r="A17" s="25" t="s">
        <v>58</v>
      </c>
      <c r="B17" s="13"/>
      <c r="C17" s="13"/>
      <c r="D17" s="13"/>
      <c r="E17" s="13"/>
      <c r="F17" s="13"/>
      <c r="G17" s="13"/>
      <c r="H17" s="13"/>
      <c r="I17" s="13"/>
      <c r="J17" s="13"/>
      <c r="K17" s="13"/>
      <c r="L17" s="13"/>
      <c r="M17" s="13"/>
      <c r="N17" s="26" t="n">
        <f aca="false">SUM(B17:M17)</f>
        <v>0</v>
      </c>
    </row>
    <row r="18" customFormat="false" ht="15" hidden="false" customHeight="false" outlineLevel="0" collapsed="false">
      <c r="A18" s="25" t="s">
        <v>59</v>
      </c>
      <c r="B18" s="13"/>
      <c r="C18" s="13"/>
      <c r="D18" s="13"/>
      <c r="E18" s="13"/>
      <c r="F18" s="13"/>
      <c r="G18" s="13"/>
      <c r="H18" s="13"/>
      <c r="I18" s="13"/>
      <c r="J18" s="13"/>
      <c r="K18" s="13"/>
      <c r="L18" s="13"/>
      <c r="M18" s="13"/>
      <c r="N18" s="26" t="n">
        <f aca="false">SUM(B18:M18)</f>
        <v>0</v>
      </c>
    </row>
    <row r="19" customFormat="false" ht="15" hidden="false" customHeight="false" outlineLevel="0" collapsed="false">
      <c r="A19" s="27" t="s">
        <v>60</v>
      </c>
      <c r="B19" s="28" t="n">
        <f aca="false">SUM(B15:B18)</f>
        <v>0</v>
      </c>
      <c r="C19" s="28" t="n">
        <f aca="false">SUM(C15:C18)</f>
        <v>0</v>
      </c>
      <c r="D19" s="28" t="n">
        <f aca="false">SUM(D15:D18)</f>
        <v>0</v>
      </c>
      <c r="E19" s="28" t="n">
        <f aca="false">SUM(E15:E18)</f>
        <v>0</v>
      </c>
      <c r="F19" s="28" t="n">
        <f aca="false">SUM(F15:F18)</f>
        <v>0</v>
      </c>
      <c r="G19" s="28" t="n">
        <f aca="false">SUM(G15:G18)</f>
        <v>0</v>
      </c>
      <c r="H19" s="28" t="n">
        <f aca="false">SUM(H15:H18)</f>
        <v>0</v>
      </c>
      <c r="I19" s="28" t="n">
        <f aca="false">SUM(I15:I18)</f>
        <v>0</v>
      </c>
      <c r="J19" s="28" t="n">
        <f aca="false">SUM(J15:J18)</f>
        <v>0</v>
      </c>
      <c r="K19" s="28" t="n">
        <f aca="false">SUM(K15:K18)</f>
        <v>0</v>
      </c>
      <c r="L19" s="28" t="n">
        <f aca="false">SUM(L15:L18)</f>
        <v>0</v>
      </c>
      <c r="M19" s="28" t="n">
        <f aca="false">SUM(M15:M18)</f>
        <v>0</v>
      </c>
      <c r="N19" s="28" t="n">
        <f aca="false">SUM(N15:N18)</f>
        <v>0</v>
      </c>
    </row>
    <row r="20" customFormat="false" ht="15" hidden="false" customHeight="false" outlineLevel="0" collapsed="false">
      <c r="A20" s="27" t="s">
        <v>61</v>
      </c>
      <c r="B20" s="28" t="n">
        <f aca="false">B12-B19</f>
        <v>0</v>
      </c>
      <c r="C20" s="28" t="n">
        <f aca="false">C12-C19</f>
        <v>0</v>
      </c>
      <c r="D20" s="28" t="n">
        <f aca="false">D12-D19</f>
        <v>0</v>
      </c>
      <c r="E20" s="28" t="n">
        <f aca="false">E12-E19</f>
        <v>0</v>
      </c>
      <c r="F20" s="28" t="n">
        <f aca="false">F12-F19</f>
        <v>0</v>
      </c>
      <c r="G20" s="28" t="n">
        <f aca="false">G12-G19</f>
        <v>0</v>
      </c>
      <c r="H20" s="28" t="n">
        <f aca="false">H12-H19</f>
        <v>0</v>
      </c>
      <c r="I20" s="28" t="n">
        <f aca="false">I12-I19</f>
        <v>0</v>
      </c>
      <c r="J20" s="28" t="n">
        <f aca="false">J12-J19</f>
        <v>0</v>
      </c>
      <c r="K20" s="28" t="n">
        <f aca="false">K12-K19</f>
        <v>0</v>
      </c>
      <c r="L20" s="28" t="n">
        <f aca="false">L12-L19</f>
        <v>0</v>
      </c>
      <c r="M20" s="28" t="n">
        <f aca="false">M12-M19</f>
        <v>0</v>
      </c>
      <c r="N20" s="28" t="n">
        <f aca="false">N12-N19</f>
        <v>0</v>
      </c>
    </row>
    <row r="21" customFormat="false" ht="15" hidden="false" customHeight="false" outlineLevel="0" collapsed="false">
      <c r="A21" s="29" t="s">
        <v>62</v>
      </c>
      <c r="B21" s="30" t="str">
        <f aca="false">IF(B12=0,"",B20/B12)</f>
        <v/>
      </c>
      <c r="C21" s="30" t="str">
        <f aca="false">IF(C12=0,"",C20/C12)</f>
        <v/>
      </c>
      <c r="D21" s="30" t="str">
        <f aca="false">IF(D12=0,"",D20/D12)</f>
        <v/>
      </c>
      <c r="E21" s="30" t="str">
        <f aca="false">IF(E12=0,"",E20/E12)</f>
        <v/>
      </c>
      <c r="F21" s="30" t="str">
        <f aca="false">IF(F12=0,"",F20/F12)</f>
        <v/>
      </c>
      <c r="G21" s="30" t="str">
        <f aca="false">IF(G12=0,"",G20/G12)</f>
        <v/>
      </c>
      <c r="H21" s="30" t="str">
        <f aca="false">IF(H12=0,"",H20/H12)</f>
        <v/>
      </c>
      <c r="I21" s="30" t="str">
        <f aca="false">IF(I12=0,"",I20/I12)</f>
        <v/>
      </c>
      <c r="J21" s="30" t="str">
        <f aca="false">IF(J12=0,"",J20/J12)</f>
        <v/>
      </c>
      <c r="K21" s="30" t="str">
        <f aca="false">IF(K12=0,"",K20/K12)</f>
        <v/>
      </c>
      <c r="L21" s="30" t="str">
        <f aca="false">IF(L12=0,"",L20/L12)</f>
        <v/>
      </c>
      <c r="M21" s="30" t="str">
        <f aca="false">IF(M12=0,"",M20/M12)</f>
        <v/>
      </c>
      <c r="N21" s="30" t="str">
        <f aca="false">IF(N12=0,"",N20/N12)</f>
        <v/>
      </c>
    </row>
    <row r="23" customFormat="false" ht="16.5" hidden="false" customHeight="true" outlineLevel="0" collapsed="false">
      <c r="A23" s="9" t="s">
        <v>63</v>
      </c>
      <c r="B23" s="9"/>
      <c r="C23" s="9"/>
      <c r="D23" s="9"/>
      <c r="E23" s="9"/>
      <c r="F23" s="9"/>
      <c r="G23" s="9"/>
      <c r="H23" s="9"/>
      <c r="I23" s="9"/>
      <c r="J23" s="9"/>
      <c r="K23" s="9"/>
      <c r="L23" s="9"/>
      <c r="M23" s="9"/>
      <c r="N23" s="9"/>
    </row>
    <row r="24" customFormat="false" ht="15" hidden="false" customHeight="false" outlineLevel="0" collapsed="false">
      <c r="A24" s="25" t="s">
        <v>64</v>
      </c>
      <c r="B24" s="13"/>
      <c r="C24" s="13"/>
      <c r="D24" s="13"/>
      <c r="E24" s="13"/>
      <c r="F24" s="13"/>
      <c r="G24" s="13"/>
      <c r="H24" s="13"/>
      <c r="I24" s="13"/>
      <c r="J24" s="13"/>
      <c r="K24" s="13"/>
      <c r="L24" s="13"/>
      <c r="M24" s="13"/>
      <c r="N24" s="26" t="n">
        <f aca="false">SUM(B24:M24)</f>
        <v>0</v>
      </c>
    </row>
    <row r="25" customFormat="false" ht="15" hidden="false" customHeight="false" outlineLevel="0" collapsed="false">
      <c r="A25" s="25" t="s">
        <v>65</v>
      </c>
      <c r="B25" s="13"/>
      <c r="C25" s="13"/>
      <c r="D25" s="13"/>
      <c r="E25" s="13"/>
      <c r="F25" s="13"/>
      <c r="G25" s="13"/>
      <c r="H25" s="13"/>
      <c r="I25" s="13"/>
      <c r="J25" s="13"/>
      <c r="K25" s="13"/>
      <c r="L25" s="13"/>
      <c r="M25" s="13"/>
      <c r="N25" s="26" t="n">
        <f aca="false">SUM(B25:M25)</f>
        <v>0</v>
      </c>
    </row>
    <row r="26" customFormat="false" ht="15" hidden="false" customHeight="false" outlineLevel="0" collapsed="false">
      <c r="A26" s="25" t="s">
        <v>66</v>
      </c>
      <c r="B26" s="13"/>
      <c r="C26" s="13"/>
      <c r="D26" s="13"/>
      <c r="E26" s="13"/>
      <c r="F26" s="13"/>
      <c r="G26" s="13"/>
      <c r="H26" s="13"/>
      <c r="I26" s="13"/>
      <c r="J26" s="13"/>
      <c r="K26" s="13"/>
      <c r="L26" s="13"/>
      <c r="M26" s="13"/>
      <c r="N26" s="26" t="n">
        <f aca="false">SUM(B26:M26)</f>
        <v>0</v>
      </c>
    </row>
    <row r="27" customFormat="false" ht="15" hidden="false" customHeight="false" outlineLevel="0" collapsed="false">
      <c r="A27" s="25" t="s">
        <v>67</v>
      </c>
      <c r="B27" s="13"/>
      <c r="C27" s="13"/>
      <c r="D27" s="13"/>
      <c r="E27" s="13"/>
      <c r="F27" s="13"/>
      <c r="G27" s="13"/>
      <c r="H27" s="13"/>
      <c r="I27" s="13"/>
      <c r="J27" s="13"/>
      <c r="K27" s="13"/>
      <c r="L27" s="13"/>
      <c r="M27" s="13"/>
      <c r="N27" s="26" t="n">
        <f aca="false">SUM(B27:M27)</f>
        <v>0</v>
      </c>
    </row>
    <row r="28" customFormat="false" ht="15" hidden="false" customHeight="false" outlineLevel="0" collapsed="false">
      <c r="A28" s="25" t="s">
        <v>68</v>
      </c>
      <c r="B28" s="13"/>
      <c r="C28" s="13"/>
      <c r="D28" s="13"/>
      <c r="E28" s="13"/>
      <c r="F28" s="13"/>
      <c r="G28" s="13"/>
      <c r="H28" s="13"/>
      <c r="I28" s="13"/>
      <c r="J28" s="13"/>
      <c r="K28" s="13"/>
      <c r="L28" s="13"/>
      <c r="M28" s="13"/>
      <c r="N28" s="26" t="n">
        <f aca="false">SUM(B28:M28)</f>
        <v>0</v>
      </c>
    </row>
    <row r="29" customFormat="false" ht="15" hidden="false" customHeight="false" outlineLevel="0" collapsed="false">
      <c r="A29" s="25" t="s">
        <v>69</v>
      </c>
      <c r="B29" s="13"/>
      <c r="C29" s="13"/>
      <c r="D29" s="13"/>
      <c r="E29" s="13"/>
      <c r="F29" s="13"/>
      <c r="G29" s="13"/>
      <c r="H29" s="13"/>
      <c r="I29" s="13"/>
      <c r="J29" s="13"/>
      <c r="K29" s="13"/>
      <c r="L29" s="13"/>
      <c r="M29" s="13"/>
      <c r="N29" s="26" t="n">
        <f aca="false">SUM(B29:M29)</f>
        <v>0</v>
      </c>
    </row>
    <row r="30" customFormat="false" ht="15" hidden="false" customHeight="false" outlineLevel="0" collapsed="false">
      <c r="A30" s="25" t="s">
        <v>70</v>
      </c>
      <c r="B30" s="13"/>
      <c r="C30" s="13"/>
      <c r="D30" s="13"/>
      <c r="E30" s="13"/>
      <c r="F30" s="13"/>
      <c r="G30" s="13"/>
      <c r="H30" s="13"/>
      <c r="I30" s="13"/>
      <c r="J30" s="13"/>
      <c r="K30" s="13"/>
      <c r="L30" s="13"/>
      <c r="M30" s="13"/>
      <c r="N30" s="26" t="n">
        <f aca="false">SUM(B30:M30)</f>
        <v>0</v>
      </c>
    </row>
    <row r="31" customFormat="false" ht="15" hidden="false" customHeight="false" outlineLevel="0" collapsed="false">
      <c r="A31" s="25" t="s">
        <v>71</v>
      </c>
      <c r="B31" s="13"/>
      <c r="C31" s="13"/>
      <c r="D31" s="13"/>
      <c r="E31" s="13"/>
      <c r="F31" s="13"/>
      <c r="G31" s="13"/>
      <c r="H31" s="13"/>
      <c r="I31" s="13"/>
      <c r="J31" s="13"/>
      <c r="K31" s="13"/>
      <c r="L31" s="13"/>
      <c r="M31" s="13"/>
      <c r="N31" s="26" t="n">
        <f aca="false">SUM(B31:M31)</f>
        <v>0</v>
      </c>
    </row>
    <row r="32" customFormat="false" ht="15" hidden="false" customHeight="false" outlineLevel="0" collapsed="false">
      <c r="A32" s="25" t="s">
        <v>72</v>
      </c>
      <c r="B32" s="13"/>
      <c r="C32" s="13"/>
      <c r="D32" s="13"/>
      <c r="E32" s="13"/>
      <c r="F32" s="13"/>
      <c r="G32" s="13"/>
      <c r="H32" s="13"/>
      <c r="I32" s="13"/>
      <c r="J32" s="13"/>
      <c r="K32" s="13"/>
      <c r="L32" s="13"/>
      <c r="M32" s="13"/>
      <c r="N32" s="26" t="n">
        <f aca="false">SUM(B32:M32)</f>
        <v>0</v>
      </c>
    </row>
    <row r="33" customFormat="false" ht="15" hidden="false" customHeight="false" outlineLevel="0" collapsed="false">
      <c r="A33" s="25" t="s">
        <v>73</v>
      </c>
      <c r="B33" s="13"/>
      <c r="C33" s="13"/>
      <c r="D33" s="13"/>
      <c r="E33" s="13"/>
      <c r="F33" s="13"/>
      <c r="G33" s="13"/>
      <c r="H33" s="13"/>
      <c r="I33" s="13"/>
      <c r="J33" s="13"/>
      <c r="K33" s="13"/>
      <c r="L33" s="13"/>
      <c r="M33" s="13"/>
      <c r="N33" s="26" t="n">
        <f aca="false">SUM(B33:M33)</f>
        <v>0</v>
      </c>
    </row>
    <row r="34" customFormat="false" ht="15" hidden="false" customHeight="false" outlineLevel="0" collapsed="false">
      <c r="A34" s="25" t="s">
        <v>74</v>
      </c>
      <c r="B34" s="13"/>
      <c r="C34" s="13"/>
      <c r="D34" s="13"/>
      <c r="E34" s="13"/>
      <c r="F34" s="13"/>
      <c r="G34" s="13"/>
      <c r="H34" s="13"/>
      <c r="I34" s="13"/>
      <c r="J34" s="13"/>
      <c r="K34" s="13"/>
      <c r="L34" s="13"/>
      <c r="M34" s="13"/>
      <c r="N34" s="26" t="n">
        <f aca="false">SUM(B34:M34)</f>
        <v>0</v>
      </c>
    </row>
    <row r="35" customFormat="false" ht="15" hidden="false" customHeight="false" outlineLevel="0" collapsed="false">
      <c r="A35" s="25" t="s">
        <v>75</v>
      </c>
      <c r="B35" s="13"/>
      <c r="C35" s="13"/>
      <c r="D35" s="13"/>
      <c r="E35" s="13"/>
      <c r="F35" s="13"/>
      <c r="G35" s="13"/>
      <c r="H35" s="13"/>
      <c r="I35" s="13"/>
      <c r="J35" s="13"/>
      <c r="K35" s="13"/>
      <c r="L35" s="13"/>
      <c r="M35" s="13"/>
      <c r="N35" s="26" t="n">
        <f aca="false">SUM(B35:M35)</f>
        <v>0</v>
      </c>
    </row>
    <row r="36" customFormat="false" ht="15" hidden="false" customHeight="false" outlineLevel="0" collapsed="false">
      <c r="A36" s="25" t="s">
        <v>76</v>
      </c>
      <c r="B36" s="13"/>
      <c r="C36" s="13"/>
      <c r="D36" s="13"/>
      <c r="E36" s="13"/>
      <c r="F36" s="13"/>
      <c r="G36" s="13"/>
      <c r="H36" s="13"/>
      <c r="I36" s="13"/>
      <c r="J36" s="13"/>
      <c r="K36" s="13"/>
      <c r="L36" s="13"/>
      <c r="M36" s="13"/>
      <c r="N36" s="26" t="n">
        <f aca="false">SUM(B36:M36)</f>
        <v>0</v>
      </c>
    </row>
    <row r="37" customFormat="false" ht="15" hidden="false" customHeight="false" outlineLevel="0" collapsed="false">
      <c r="A37" s="25" t="s">
        <v>77</v>
      </c>
      <c r="B37" s="13"/>
      <c r="C37" s="13"/>
      <c r="D37" s="13"/>
      <c r="E37" s="13"/>
      <c r="F37" s="13"/>
      <c r="G37" s="13"/>
      <c r="H37" s="13"/>
      <c r="I37" s="13"/>
      <c r="J37" s="13"/>
      <c r="K37" s="13"/>
      <c r="L37" s="13"/>
      <c r="M37" s="13"/>
      <c r="N37" s="26" t="n">
        <f aca="false">SUM(B37:M37)</f>
        <v>0</v>
      </c>
    </row>
    <row r="38" customFormat="false" ht="15" hidden="false" customHeight="false" outlineLevel="0" collapsed="false">
      <c r="A38" s="25" t="s">
        <v>78</v>
      </c>
      <c r="B38" s="13"/>
      <c r="C38" s="13"/>
      <c r="D38" s="13"/>
      <c r="E38" s="13"/>
      <c r="F38" s="13"/>
      <c r="G38" s="13"/>
      <c r="H38" s="13"/>
      <c r="I38" s="13"/>
      <c r="J38" s="13"/>
      <c r="K38" s="13"/>
      <c r="L38" s="13"/>
      <c r="M38" s="13"/>
      <c r="N38" s="26" t="n">
        <f aca="false">SUM(B38:M38)</f>
        <v>0</v>
      </c>
    </row>
    <row r="39" customFormat="false" ht="15" hidden="false" customHeight="false" outlineLevel="0" collapsed="false">
      <c r="A39" s="25" t="s">
        <v>79</v>
      </c>
      <c r="B39" s="13"/>
      <c r="C39" s="13"/>
      <c r="D39" s="13"/>
      <c r="E39" s="13"/>
      <c r="F39" s="13"/>
      <c r="G39" s="13"/>
      <c r="H39" s="13"/>
      <c r="I39" s="13"/>
      <c r="J39" s="13"/>
      <c r="K39" s="13"/>
      <c r="L39" s="13"/>
      <c r="M39" s="13"/>
      <c r="N39" s="26" t="n">
        <f aca="false">SUM(B39:M39)</f>
        <v>0</v>
      </c>
    </row>
    <row r="40" customFormat="false" ht="15" hidden="false" customHeight="false" outlineLevel="0" collapsed="false">
      <c r="A40" s="25" t="s">
        <v>80</v>
      </c>
      <c r="B40" s="13"/>
      <c r="C40" s="13"/>
      <c r="D40" s="13"/>
      <c r="E40" s="13"/>
      <c r="F40" s="13"/>
      <c r="G40" s="13"/>
      <c r="H40" s="13"/>
      <c r="I40" s="13"/>
      <c r="J40" s="13"/>
      <c r="K40" s="13"/>
      <c r="L40" s="13"/>
      <c r="M40" s="13"/>
      <c r="N40" s="26" t="n">
        <f aca="false">SUM(B40:M40)</f>
        <v>0</v>
      </c>
    </row>
    <row r="41" customFormat="false" ht="15" hidden="false" customHeight="false" outlineLevel="0" collapsed="false">
      <c r="A41" s="25" t="s">
        <v>81</v>
      </c>
      <c r="B41" s="13"/>
      <c r="C41" s="13"/>
      <c r="D41" s="13"/>
      <c r="E41" s="13"/>
      <c r="F41" s="13"/>
      <c r="G41" s="13"/>
      <c r="H41" s="13"/>
      <c r="I41" s="13"/>
      <c r="J41" s="13"/>
      <c r="K41" s="13"/>
      <c r="L41" s="13"/>
      <c r="M41" s="13"/>
      <c r="N41" s="26" t="n">
        <f aca="false">SUM(B41:M41)</f>
        <v>0</v>
      </c>
    </row>
    <row r="42" customFormat="false" ht="15" hidden="false" customHeight="false" outlineLevel="0" collapsed="false">
      <c r="A42" s="27" t="s">
        <v>82</v>
      </c>
      <c r="B42" s="28" t="n">
        <f aca="false">SUM(B24:B41)</f>
        <v>0</v>
      </c>
      <c r="C42" s="28" t="n">
        <f aca="false">SUM(C24:C41)</f>
        <v>0</v>
      </c>
      <c r="D42" s="28" t="n">
        <f aca="false">SUM(D24:D41)</f>
        <v>0</v>
      </c>
      <c r="E42" s="28" t="n">
        <f aca="false">SUM(E24:E41)</f>
        <v>0</v>
      </c>
      <c r="F42" s="28" t="n">
        <f aca="false">SUM(F24:F41)</f>
        <v>0</v>
      </c>
      <c r="G42" s="28" t="n">
        <f aca="false">SUM(G24:G41)</f>
        <v>0</v>
      </c>
      <c r="H42" s="28" t="n">
        <f aca="false">SUM(H24:H41)</f>
        <v>0</v>
      </c>
      <c r="I42" s="28" t="n">
        <f aca="false">SUM(I24:I41)</f>
        <v>0</v>
      </c>
      <c r="J42" s="28" t="n">
        <f aca="false">SUM(J24:J41)</f>
        <v>0</v>
      </c>
      <c r="K42" s="28" t="n">
        <f aca="false">SUM(K24:K41)</f>
        <v>0</v>
      </c>
      <c r="L42" s="28" t="n">
        <f aca="false">SUM(L24:L41)</f>
        <v>0</v>
      </c>
      <c r="M42" s="28" t="n">
        <f aca="false">SUM(M24:M41)</f>
        <v>0</v>
      </c>
      <c r="N42" s="28" t="n">
        <f aca="false">SUM(N24:N41)</f>
        <v>0</v>
      </c>
    </row>
    <row r="43" customFormat="false" ht="15" hidden="false" customHeight="false" outlineLevel="0" collapsed="false">
      <c r="A43" s="27" t="s">
        <v>83</v>
      </c>
      <c r="B43" s="28" t="n">
        <f aca="false">B20-B42</f>
        <v>0</v>
      </c>
      <c r="C43" s="28" t="n">
        <f aca="false">C20-C42</f>
        <v>0</v>
      </c>
      <c r="D43" s="28" t="n">
        <f aca="false">D20-D42</f>
        <v>0</v>
      </c>
      <c r="E43" s="28" t="n">
        <f aca="false">E20-E42</f>
        <v>0</v>
      </c>
      <c r="F43" s="28" t="n">
        <f aca="false">F20-F42</f>
        <v>0</v>
      </c>
      <c r="G43" s="28" t="n">
        <f aca="false">G20-G42</f>
        <v>0</v>
      </c>
      <c r="H43" s="28" t="n">
        <f aca="false">H20-H42</f>
        <v>0</v>
      </c>
      <c r="I43" s="28" t="n">
        <f aca="false">I20-I42</f>
        <v>0</v>
      </c>
      <c r="J43" s="28" t="n">
        <f aca="false">J20-J42</f>
        <v>0</v>
      </c>
      <c r="K43" s="28" t="n">
        <f aca="false">K20-K42</f>
        <v>0</v>
      </c>
      <c r="L43" s="28" t="n">
        <f aca="false">L20-L42</f>
        <v>0</v>
      </c>
      <c r="M43" s="28" t="n">
        <f aca="false">M20-M42</f>
        <v>0</v>
      </c>
      <c r="N43" s="28" t="n">
        <f aca="false">N20-N42</f>
        <v>0</v>
      </c>
    </row>
    <row r="44" customFormat="false" ht="15" hidden="false" customHeight="false" outlineLevel="0" collapsed="false">
      <c r="A44" s="29" t="s">
        <v>84</v>
      </c>
      <c r="B44" s="30" t="str">
        <f aca="false">IF(B12=0,"",B43/B12)</f>
        <v/>
      </c>
      <c r="C44" s="30" t="str">
        <f aca="false">IF(C12=0,"",C43/C12)</f>
        <v/>
      </c>
      <c r="D44" s="30" t="str">
        <f aca="false">IF(D12=0,"",D43/D12)</f>
        <v/>
      </c>
      <c r="E44" s="30" t="str">
        <f aca="false">IF(E12=0,"",E43/E12)</f>
        <v/>
      </c>
      <c r="F44" s="30" t="str">
        <f aca="false">IF(F12=0,"",F43/F12)</f>
        <v/>
      </c>
      <c r="G44" s="30" t="str">
        <f aca="false">IF(G12=0,"",G43/G12)</f>
        <v/>
      </c>
      <c r="H44" s="30" t="str">
        <f aca="false">IF(H12=0,"",H43/H12)</f>
        <v/>
      </c>
      <c r="I44" s="30" t="str">
        <f aca="false">IF(I12=0,"",I43/I12)</f>
        <v/>
      </c>
      <c r="J44" s="30" t="str">
        <f aca="false">IF(J12=0,"",J43/J12)</f>
        <v/>
      </c>
      <c r="K44" s="30" t="str">
        <f aca="false">IF(K12=0,"",K43/K12)</f>
        <v/>
      </c>
      <c r="L44" s="30" t="str">
        <f aca="false">IF(L12=0,"",L43/L12)</f>
        <v/>
      </c>
      <c r="M44" s="30" t="str">
        <f aca="false">IF(M12=0,"",M43/M12)</f>
        <v/>
      </c>
      <c r="N44" s="30" t="str">
        <f aca="false">IF(N12=0,"",N43/N12)</f>
        <v/>
      </c>
    </row>
    <row r="46" customFormat="false" ht="16.5" hidden="false" customHeight="true" outlineLevel="0" collapsed="false">
      <c r="A46" s="9" t="s">
        <v>85</v>
      </c>
      <c r="B46" s="9"/>
      <c r="C46" s="9"/>
      <c r="D46" s="9"/>
      <c r="E46" s="9"/>
      <c r="F46" s="9"/>
      <c r="G46" s="9"/>
      <c r="H46" s="9"/>
      <c r="I46" s="9"/>
      <c r="J46" s="9"/>
      <c r="K46" s="9"/>
      <c r="L46" s="9"/>
      <c r="M46" s="9"/>
      <c r="N46" s="9"/>
    </row>
    <row r="47" customFormat="false" ht="15" hidden="false" customHeight="false" outlineLevel="0" collapsed="false">
      <c r="A47" s="25" t="s">
        <v>86</v>
      </c>
      <c r="B47" s="31" t="n">
        <f aca="false">Amortization!D7</f>
        <v>0</v>
      </c>
      <c r="C47" s="31" t="n">
        <f aca="false">Amortization!D8</f>
        <v>0</v>
      </c>
      <c r="D47" s="31" t="n">
        <f aca="false">Amortization!D9</f>
        <v>0</v>
      </c>
      <c r="E47" s="31" t="n">
        <f aca="false">Amortization!D10</f>
        <v>0</v>
      </c>
      <c r="F47" s="31" t="n">
        <f aca="false">Amortization!D11</f>
        <v>0</v>
      </c>
      <c r="G47" s="31" t="n">
        <f aca="false">Amortization!D12</f>
        <v>0</v>
      </c>
      <c r="H47" s="31" t="n">
        <f aca="false">Amortization!D13</f>
        <v>0</v>
      </c>
      <c r="I47" s="31" t="n">
        <f aca="false">Amortization!D14</f>
        <v>0</v>
      </c>
      <c r="J47" s="31" t="n">
        <f aca="false">Amortization!D15</f>
        <v>0</v>
      </c>
      <c r="K47" s="31" t="n">
        <f aca="false">Amortization!D16</f>
        <v>0</v>
      </c>
      <c r="L47" s="31" t="n">
        <f aca="false">Amortization!D17</f>
        <v>0</v>
      </c>
      <c r="M47" s="31" t="n">
        <f aca="false">Amortization!D18</f>
        <v>0</v>
      </c>
      <c r="N47" s="26" t="n">
        <f aca="false">SUM(B47:M47)</f>
        <v>0</v>
      </c>
    </row>
    <row r="48" customFormat="false" ht="15" hidden="false" customHeight="false" outlineLevel="0" collapsed="false">
      <c r="A48" s="25" t="s">
        <v>87</v>
      </c>
      <c r="B48" s="31" t="n">
        <f aca="false">Amortization!E7</f>
        <v>0</v>
      </c>
      <c r="C48" s="31" t="n">
        <f aca="false">Amortization!E8</f>
        <v>0</v>
      </c>
      <c r="D48" s="31" t="n">
        <f aca="false">Amortization!E9</f>
        <v>0</v>
      </c>
      <c r="E48" s="31" t="n">
        <f aca="false">Amortization!E10</f>
        <v>0</v>
      </c>
      <c r="F48" s="31" t="n">
        <f aca="false">Amortization!E11</f>
        <v>0</v>
      </c>
      <c r="G48" s="31" t="n">
        <f aca="false">Amortization!E12</f>
        <v>0</v>
      </c>
      <c r="H48" s="31" t="n">
        <f aca="false">Amortization!E13</f>
        <v>0</v>
      </c>
      <c r="I48" s="31" t="n">
        <f aca="false">Amortization!E14</f>
        <v>0</v>
      </c>
      <c r="J48" s="31" t="n">
        <f aca="false">Amortization!E15</f>
        <v>0</v>
      </c>
      <c r="K48" s="31" t="n">
        <f aca="false">Amortization!E16</f>
        <v>0</v>
      </c>
      <c r="L48" s="31" t="n">
        <f aca="false">Amortization!E17</f>
        <v>0</v>
      </c>
      <c r="M48" s="31" t="n">
        <f aca="false">Amortization!E18</f>
        <v>0</v>
      </c>
      <c r="N48" s="26" t="n">
        <f aca="false">SUM(B48:M48)</f>
        <v>0</v>
      </c>
    </row>
    <row r="49" customFormat="false" ht="15" hidden="false" customHeight="false" outlineLevel="0" collapsed="false">
      <c r="A49" s="25" t="s">
        <v>88</v>
      </c>
      <c r="B49" s="13"/>
      <c r="C49" s="13"/>
      <c r="D49" s="13"/>
      <c r="E49" s="13"/>
      <c r="F49" s="13"/>
      <c r="G49" s="13"/>
      <c r="H49" s="13"/>
      <c r="I49" s="13"/>
      <c r="J49" s="13"/>
      <c r="K49" s="13"/>
      <c r="L49" s="13"/>
      <c r="M49" s="13"/>
      <c r="N49" s="26" t="n">
        <f aca="false">SUM(B49:M49)</f>
        <v>0</v>
      </c>
    </row>
    <row r="50" customFormat="false" ht="15" hidden="false" customHeight="false" outlineLevel="0" collapsed="false">
      <c r="A50" s="27" t="s">
        <v>89</v>
      </c>
      <c r="B50" s="28" t="n">
        <f aca="false">B47+B48+B49</f>
        <v>0</v>
      </c>
      <c r="C50" s="28" t="n">
        <f aca="false">C47+C48+C49</f>
        <v>0</v>
      </c>
      <c r="D50" s="28" t="n">
        <f aca="false">D47+D48+D49</f>
        <v>0</v>
      </c>
      <c r="E50" s="28" t="n">
        <f aca="false">E47+E48+E49</f>
        <v>0</v>
      </c>
      <c r="F50" s="28" t="n">
        <f aca="false">F47+F48+F49</f>
        <v>0</v>
      </c>
      <c r="G50" s="28" t="n">
        <f aca="false">G47+G48+G49</f>
        <v>0</v>
      </c>
      <c r="H50" s="28" t="n">
        <f aca="false">H47+H48+H49</f>
        <v>0</v>
      </c>
      <c r="I50" s="28" t="n">
        <f aca="false">I47+I48+I49</f>
        <v>0</v>
      </c>
      <c r="J50" s="28" t="n">
        <f aca="false">J47+J48+J49</f>
        <v>0</v>
      </c>
      <c r="K50" s="28" t="n">
        <f aca="false">K47+K48+K49</f>
        <v>0</v>
      </c>
      <c r="L50" s="28" t="n">
        <f aca="false">L47+L48+L49</f>
        <v>0</v>
      </c>
      <c r="M50" s="28" t="n">
        <f aca="false">M47+M48+M49</f>
        <v>0</v>
      </c>
      <c r="N50" s="28" t="n">
        <f aca="false">N47+N48+N49</f>
        <v>0</v>
      </c>
    </row>
    <row r="51" customFormat="false" ht="15" hidden="false" customHeight="false" outlineLevel="0" collapsed="false">
      <c r="A51" s="32" t="s">
        <v>90</v>
      </c>
      <c r="B51" s="33" t="str">
        <f aca="false">IF(B50=0,"",B43/B50)</f>
        <v/>
      </c>
      <c r="C51" s="33" t="str">
        <f aca="false">IF(C50=0,"",C43/C50)</f>
        <v/>
      </c>
      <c r="D51" s="33" t="str">
        <f aca="false">IF(D50=0,"",D43/D50)</f>
        <v/>
      </c>
      <c r="E51" s="33" t="str">
        <f aca="false">IF(E50=0,"",E43/E50)</f>
        <v/>
      </c>
      <c r="F51" s="33" t="str">
        <f aca="false">IF(F50=0,"",F43/F50)</f>
        <v/>
      </c>
      <c r="G51" s="33" t="str">
        <f aca="false">IF(G50=0,"",G43/G50)</f>
        <v/>
      </c>
      <c r="H51" s="33" t="str">
        <f aca="false">IF(H50=0,"",H43/H50)</f>
        <v/>
      </c>
      <c r="I51" s="33" t="str">
        <f aca="false">IF(I50=0,"",I43/I50)</f>
        <v/>
      </c>
      <c r="J51" s="33" t="str">
        <f aca="false">IF(J50=0,"",J43/J50)</f>
        <v/>
      </c>
      <c r="K51" s="33" t="str">
        <f aca="false">IF(K50=0,"",K43/K50)</f>
        <v/>
      </c>
      <c r="L51" s="33" t="str">
        <f aca="false">IF(L50=0,"",L43/L50)</f>
        <v/>
      </c>
      <c r="M51" s="33" t="str">
        <f aca="false">IF(M50=0,"",M43/M50)</f>
        <v/>
      </c>
      <c r="N51" s="33" t="str">
        <f aca="false">IF(N50=0,"",N43/N50)</f>
        <v/>
      </c>
    </row>
    <row r="53" customFormat="false" ht="16.5" hidden="false" customHeight="true" outlineLevel="0" collapsed="false">
      <c r="A53" s="9" t="s">
        <v>91</v>
      </c>
      <c r="B53" s="9"/>
      <c r="C53" s="9"/>
      <c r="D53" s="9"/>
      <c r="E53" s="9"/>
      <c r="F53" s="9"/>
      <c r="G53" s="9"/>
      <c r="H53" s="9"/>
      <c r="I53" s="9"/>
      <c r="J53" s="9"/>
      <c r="K53" s="9"/>
      <c r="L53" s="9"/>
      <c r="M53" s="9"/>
      <c r="N53" s="9"/>
    </row>
    <row r="54" customFormat="false" ht="15" hidden="false" customHeight="false" outlineLevel="0" collapsed="false">
      <c r="A54" s="25" t="s">
        <v>28</v>
      </c>
      <c r="B54" s="26" t="n">
        <f aca="false">Assumptions!C13</f>
        <v>0</v>
      </c>
      <c r="C54" s="26" t="n">
        <f aca="false">B59</f>
        <v>0</v>
      </c>
      <c r="D54" s="26" t="n">
        <f aca="false">C59</f>
        <v>0</v>
      </c>
      <c r="E54" s="26" t="n">
        <f aca="false">D59</f>
        <v>0</v>
      </c>
      <c r="F54" s="26" t="n">
        <f aca="false">E59</f>
        <v>0</v>
      </c>
      <c r="G54" s="26" t="n">
        <f aca="false">F59</f>
        <v>0</v>
      </c>
      <c r="H54" s="26" t="n">
        <f aca="false">G59</f>
        <v>0</v>
      </c>
      <c r="I54" s="26" t="n">
        <f aca="false">H59</f>
        <v>0</v>
      </c>
      <c r="J54" s="26" t="n">
        <f aca="false">I59</f>
        <v>0</v>
      </c>
      <c r="K54" s="26" t="n">
        <f aca="false">J59</f>
        <v>0</v>
      </c>
      <c r="L54" s="26" t="n">
        <f aca="false">K59</f>
        <v>0</v>
      </c>
      <c r="M54" s="26" t="n">
        <f aca="false">L59</f>
        <v>0</v>
      </c>
    </row>
    <row r="55" customFormat="false" ht="15" hidden="false" customHeight="false" outlineLevel="0" collapsed="false">
      <c r="A55" s="25" t="s">
        <v>92</v>
      </c>
      <c r="B55" s="13"/>
      <c r="C55" s="13"/>
      <c r="D55" s="13"/>
      <c r="E55" s="13"/>
      <c r="F55" s="13"/>
      <c r="G55" s="13"/>
      <c r="H55" s="13"/>
      <c r="I55" s="13"/>
      <c r="J55" s="13"/>
      <c r="K55" s="13"/>
      <c r="L55" s="13"/>
      <c r="M55" s="13"/>
      <c r="N55" s="26" t="n">
        <f aca="false">SUM(B55:M55)</f>
        <v>0</v>
      </c>
    </row>
    <row r="56" customFormat="false" ht="15" hidden="false" customHeight="false" outlineLevel="0" collapsed="false">
      <c r="A56" s="25" t="s">
        <v>93</v>
      </c>
      <c r="B56" s="13"/>
      <c r="C56" s="13"/>
      <c r="D56" s="13"/>
      <c r="E56" s="13"/>
      <c r="F56" s="13"/>
      <c r="G56" s="13"/>
      <c r="H56" s="13"/>
      <c r="I56" s="13"/>
      <c r="J56" s="13"/>
      <c r="K56" s="13"/>
      <c r="L56" s="13"/>
      <c r="M56" s="13"/>
      <c r="N56" s="26" t="n">
        <f aca="false">SUM(B56:M56)</f>
        <v>0</v>
      </c>
    </row>
    <row r="57" customFormat="false" ht="15" hidden="false" customHeight="false" outlineLevel="0" collapsed="false">
      <c r="A57" s="25" t="s">
        <v>94</v>
      </c>
      <c r="B57" s="13"/>
      <c r="C57" s="13"/>
      <c r="D57" s="13"/>
      <c r="E57" s="13"/>
      <c r="F57" s="13"/>
      <c r="G57" s="13"/>
      <c r="H57" s="13"/>
      <c r="I57" s="13"/>
      <c r="J57" s="13"/>
      <c r="K57" s="13"/>
      <c r="L57" s="13"/>
      <c r="M57" s="13"/>
      <c r="N57" s="26" t="n">
        <f aca="false">SUM(B57:M57)</f>
        <v>0</v>
      </c>
    </row>
    <row r="58" customFormat="false" ht="15" hidden="false" customHeight="false" outlineLevel="0" collapsed="false">
      <c r="A58" s="32" t="s">
        <v>95</v>
      </c>
      <c r="B58" s="34" t="n">
        <f aca="false">B43-B50-B55-B56+B57</f>
        <v>0</v>
      </c>
      <c r="C58" s="34" t="n">
        <f aca="false">C43-C50-C55-C56+C57</f>
        <v>0</v>
      </c>
      <c r="D58" s="34" t="n">
        <f aca="false">D43-D50-D55-D56+D57</f>
        <v>0</v>
      </c>
      <c r="E58" s="34" t="n">
        <f aca="false">E43-E50-E55-E56+E57</f>
        <v>0</v>
      </c>
      <c r="F58" s="34" t="n">
        <f aca="false">F43-F50-F55-F56+F57</f>
        <v>0</v>
      </c>
      <c r="G58" s="34" t="n">
        <f aca="false">G43-G50-G55-G56+G57</f>
        <v>0</v>
      </c>
      <c r="H58" s="34" t="n">
        <f aca="false">H43-H50-H55-H56+H57</f>
        <v>0</v>
      </c>
      <c r="I58" s="34" t="n">
        <f aca="false">I43-I50-I55-I56+I57</f>
        <v>0</v>
      </c>
      <c r="J58" s="34" t="n">
        <f aca="false">J43-J50-J55-J56+J57</f>
        <v>0</v>
      </c>
      <c r="K58" s="34" t="n">
        <f aca="false">K43-K50-K55-K56+K57</f>
        <v>0</v>
      </c>
      <c r="L58" s="34" t="n">
        <f aca="false">L43-L50-L55-L56+L57</f>
        <v>0</v>
      </c>
      <c r="M58" s="34" t="n">
        <f aca="false">M43-M50-M55-M56+M57</f>
        <v>0</v>
      </c>
      <c r="N58" s="34" t="n">
        <f aca="false">N43-N50-N55-N56+N57</f>
        <v>0</v>
      </c>
    </row>
    <row r="59" customFormat="false" ht="15" hidden="false" customHeight="false" outlineLevel="0" collapsed="false">
      <c r="A59" s="35" t="s">
        <v>96</v>
      </c>
      <c r="B59" s="36" t="n">
        <f aca="false">B54+B58</f>
        <v>0</v>
      </c>
      <c r="C59" s="36" t="n">
        <f aca="false">B59+C58</f>
        <v>0</v>
      </c>
      <c r="D59" s="36" t="n">
        <f aca="false">C59+D58</f>
        <v>0</v>
      </c>
      <c r="E59" s="36" t="n">
        <f aca="false">D59+E58</f>
        <v>0</v>
      </c>
      <c r="F59" s="36" t="n">
        <f aca="false">E59+F58</f>
        <v>0</v>
      </c>
      <c r="G59" s="36" t="n">
        <f aca="false">F59+G58</f>
        <v>0</v>
      </c>
      <c r="H59" s="36" t="n">
        <f aca="false">G59+H58</f>
        <v>0</v>
      </c>
      <c r="I59" s="36" t="n">
        <f aca="false">H59+I58</f>
        <v>0</v>
      </c>
      <c r="J59" s="36" t="n">
        <f aca="false">I59+J58</f>
        <v>0</v>
      </c>
      <c r="K59" s="36" t="n">
        <f aca="false">J59+K58</f>
        <v>0</v>
      </c>
      <c r="L59" s="36" t="n">
        <f aca="false">K59+L58</f>
        <v>0</v>
      </c>
      <c r="M59" s="36" t="n">
        <f aca="false">L59+M58</f>
        <v>0</v>
      </c>
      <c r="N59" s="36" t="n">
        <f aca="false">M59</f>
        <v>0</v>
      </c>
    </row>
    <row r="61" customFormat="false" ht="24" hidden="false" customHeight="true" outlineLevel="0" collapsed="false">
      <c r="A61" s="21" t="s">
        <v>97</v>
      </c>
      <c r="B61" s="21"/>
      <c r="C61" s="21"/>
      <c r="D61" s="21"/>
      <c r="E61" s="21"/>
      <c r="F61" s="21"/>
      <c r="G61" s="21"/>
      <c r="H61" s="21"/>
      <c r="I61" s="21"/>
      <c r="J61" s="21"/>
      <c r="K61" s="21"/>
      <c r="L61" s="21"/>
      <c r="M61" s="21"/>
      <c r="N61" s="21"/>
    </row>
    <row r="63" customFormat="false" ht="15" hidden="false" customHeight="false" outlineLevel="0" collapsed="false">
      <c r="A63" s="6" t="s">
        <v>18</v>
      </c>
      <c r="B63" s="6"/>
      <c r="C63" s="6"/>
      <c r="D63" s="6"/>
      <c r="E63" s="6"/>
      <c r="F63" s="6"/>
      <c r="G63" s="6"/>
      <c r="H63" s="6"/>
      <c r="I63" s="6"/>
      <c r="J63" s="6"/>
      <c r="K63" s="6"/>
      <c r="L63" s="6"/>
      <c r="M63" s="6"/>
      <c r="N63" s="6"/>
    </row>
  </sheetData>
  <mergeCells count="10">
    <mergeCell ref="A1:N1"/>
    <mergeCell ref="A2:N2"/>
    <mergeCell ref="A3:N3"/>
    <mergeCell ref="A7:N7"/>
    <mergeCell ref="A14:N14"/>
    <mergeCell ref="A23:N23"/>
    <mergeCell ref="A46:N46"/>
    <mergeCell ref="A53:N53"/>
    <mergeCell ref="A61:N61"/>
    <mergeCell ref="A63:N63"/>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N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14" min="2" style="0" width="12"/>
  </cols>
  <sheetData>
    <row r="1" customFormat="false" ht="45.75" hidden="false" customHeight="true" outlineLevel="0" collapsed="false">
      <c r="A1" s="7" t="s">
        <v>98</v>
      </c>
      <c r="B1" s="7"/>
      <c r="C1" s="7"/>
      <c r="D1" s="7"/>
      <c r="E1" s="7"/>
      <c r="F1" s="7"/>
      <c r="G1" s="7"/>
      <c r="H1" s="7"/>
      <c r="I1" s="7"/>
      <c r="J1" s="7"/>
      <c r="K1" s="7"/>
      <c r="L1" s="7"/>
      <c r="M1" s="7"/>
      <c r="N1" s="7"/>
    </row>
    <row r="2" customFormat="false" ht="19.5" hidden="false" customHeight="true" outlineLevel="0" collapsed="false">
      <c r="A2" s="8" t="s">
        <v>1</v>
      </c>
      <c r="B2" s="8"/>
      <c r="C2" s="8"/>
      <c r="D2" s="8"/>
      <c r="E2" s="8"/>
      <c r="F2" s="8"/>
      <c r="G2" s="8"/>
      <c r="H2" s="8"/>
      <c r="I2" s="8"/>
      <c r="J2" s="8"/>
      <c r="K2" s="8"/>
      <c r="L2" s="8"/>
      <c r="M2" s="8"/>
      <c r="N2" s="8"/>
    </row>
    <row r="3" customFormat="false" ht="4.5" hidden="false" customHeight="true" outlineLevel="0" collapsed="false">
      <c r="A3" s="3"/>
      <c r="B3" s="3"/>
      <c r="C3" s="3"/>
      <c r="D3" s="3"/>
      <c r="E3" s="3"/>
      <c r="F3" s="3"/>
      <c r="G3" s="3"/>
      <c r="H3" s="3"/>
      <c r="I3" s="3"/>
      <c r="J3" s="3"/>
      <c r="K3" s="3"/>
      <c r="L3" s="3"/>
      <c r="M3" s="3"/>
      <c r="N3" s="3"/>
    </row>
    <row r="5" customFormat="false" ht="15" hidden="false" customHeight="false" outlineLevel="0" collapsed="false">
      <c r="A5" s="22" t="str">
        <f aca="false">IF(Assumptions!C6="","",Assumptions!C6)</f>
        <v/>
      </c>
    </row>
    <row r="6" customFormat="false" ht="27.75" hidden="false" customHeight="true" outlineLevel="0" collapsed="false">
      <c r="A6" s="23" t="s">
        <v>35</v>
      </c>
      <c r="B6" s="24" t="s">
        <v>36</v>
      </c>
      <c r="C6" s="24" t="s">
        <v>37</v>
      </c>
      <c r="D6" s="24" t="s">
        <v>38</v>
      </c>
      <c r="E6" s="24" t="s">
        <v>39</v>
      </c>
      <c r="F6" s="24" t="s">
        <v>40</v>
      </c>
      <c r="G6" s="24" t="s">
        <v>41</v>
      </c>
      <c r="H6" s="24" t="s">
        <v>42</v>
      </c>
      <c r="I6" s="24" t="s">
        <v>43</v>
      </c>
      <c r="J6" s="24" t="s">
        <v>44</v>
      </c>
      <c r="K6" s="24" t="s">
        <v>45</v>
      </c>
      <c r="L6" s="24" t="s">
        <v>46</v>
      </c>
      <c r="M6" s="24" t="s">
        <v>47</v>
      </c>
      <c r="N6" s="24" t="s">
        <v>48</v>
      </c>
    </row>
    <row r="7" customFormat="false" ht="16.5" hidden="false" customHeight="true" outlineLevel="0" collapsed="false">
      <c r="A7" s="9" t="s">
        <v>49</v>
      </c>
      <c r="B7" s="9"/>
      <c r="C7" s="9"/>
      <c r="D7" s="9"/>
      <c r="E7" s="9"/>
      <c r="F7" s="9"/>
      <c r="G7" s="9"/>
      <c r="H7" s="9"/>
      <c r="I7" s="9"/>
      <c r="J7" s="9"/>
      <c r="K7" s="9"/>
      <c r="L7" s="9"/>
      <c r="M7" s="9"/>
      <c r="N7" s="9"/>
    </row>
    <row r="8" customFormat="false" ht="15" hidden="false" customHeight="false" outlineLevel="0" collapsed="false">
      <c r="A8" s="25" t="s">
        <v>50</v>
      </c>
      <c r="B8" s="13"/>
      <c r="C8" s="13"/>
      <c r="D8" s="13"/>
      <c r="E8" s="13"/>
      <c r="F8" s="13"/>
      <c r="G8" s="13"/>
      <c r="H8" s="13"/>
      <c r="I8" s="13"/>
      <c r="J8" s="13"/>
      <c r="K8" s="13"/>
      <c r="L8" s="13"/>
      <c r="M8" s="13"/>
      <c r="N8" s="26" t="n">
        <f aca="false">SUM(B8:M8)</f>
        <v>0</v>
      </c>
    </row>
    <row r="9" customFormat="false" ht="15" hidden="false" customHeight="false" outlineLevel="0" collapsed="false">
      <c r="A9" s="25" t="s">
        <v>51</v>
      </c>
      <c r="B9" s="13"/>
      <c r="C9" s="13"/>
      <c r="D9" s="13"/>
      <c r="E9" s="13"/>
      <c r="F9" s="13"/>
      <c r="G9" s="13"/>
      <c r="H9" s="13"/>
      <c r="I9" s="13"/>
      <c r="J9" s="13"/>
      <c r="K9" s="13"/>
      <c r="L9" s="13"/>
      <c r="M9" s="13"/>
      <c r="N9" s="26" t="n">
        <f aca="false">SUM(B9:M9)</f>
        <v>0</v>
      </c>
    </row>
    <row r="10" customFormat="false" ht="15" hidden="false" customHeight="false" outlineLevel="0" collapsed="false">
      <c r="A10" s="25" t="s">
        <v>52</v>
      </c>
      <c r="B10" s="13"/>
      <c r="C10" s="13"/>
      <c r="D10" s="13"/>
      <c r="E10" s="13"/>
      <c r="F10" s="13"/>
      <c r="G10" s="13"/>
      <c r="H10" s="13"/>
      <c r="I10" s="13"/>
      <c r="J10" s="13"/>
      <c r="K10" s="13"/>
      <c r="L10" s="13"/>
      <c r="M10" s="13"/>
      <c r="N10" s="26" t="n">
        <f aca="false">SUM(B10:M10)</f>
        <v>0</v>
      </c>
    </row>
    <row r="11" customFormat="false" ht="15" hidden="false" customHeight="false" outlineLevel="0" collapsed="false">
      <c r="A11" s="25" t="s">
        <v>53</v>
      </c>
      <c r="B11" s="13"/>
      <c r="C11" s="13"/>
      <c r="D11" s="13"/>
      <c r="E11" s="13"/>
      <c r="F11" s="13"/>
      <c r="G11" s="13"/>
      <c r="H11" s="13"/>
      <c r="I11" s="13"/>
      <c r="J11" s="13"/>
      <c r="K11" s="13"/>
      <c r="L11" s="13"/>
      <c r="M11" s="13"/>
      <c r="N11" s="26" t="n">
        <f aca="false">SUM(B11:M11)</f>
        <v>0</v>
      </c>
    </row>
    <row r="12" customFormat="false" ht="15" hidden="false" customHeight="false" outlineLevel="0" collapsed="false">
      <c r="A12" s="27" t="s">
        <v>54</v>
      </c>
      <c r="B12" s="28" t="n">
        <f aca="false">SUM(B8:B11)</f>
        <v>0</v>
      </c>
      <c r="C12" s="28" t="n">
        <f aca="false">SUM(C8:C11)</f>
        <v>0</v>
      </c>
      <c r="D12" s="28" t="n">
        <f aca="false">SUM(D8:D11)</f>
        <v>0</v>
      </c>
      <c r="E12" s="28" t="n">
        <f aca="false">SUM(E8:E11)</f>
        <v>0</v>
      </c>
      <c r="F12" s="28" t="n">
        <f aca="false">SUM(F8:F11)</f>
        <v>0</v>
      </c>
      <c r="G12" s="28" t="n">
        <f aca="false">SUM(G8:G11)</f>
        <v>0</v>
      </c>
      <c r="H12" s="28" t="n">
        <f aca="false">SUM(H8:H11)</f>
        <v>0</v>
      </c>
      <c r="I12" s="28" t="n">
        <f aca="false">SUM(I8:I11)</f>
        <v>0</v>
      </c>
      <c r="J12" s="28" t="n">
        <f aca="false">SUM(J8:J11)</f>
        <v>0</v>
      </c>
      <c r="K12" s="28" t="n">
        <f aca="false">SUM(K8:K11)</f>
        <v>0</v>
      </c>
      <c r="L12" s="28" t="n">
        <f aca="false">SUM(L8:L11)</f>
        <v>0</v>
      </c>
      <c r="M12" s="28" t="n">
        <f aca="false">SUM(M8:M11)</f>
        <v>0</v>
      </c>
      <c r="N12" s="28" t="n">
        <f aca="false">SUM(N8:N11)</f>
        <v>0</v>
      </c>
    </row>
    <row r="14" customFormat="false" ht="16.5" hidden="false" customHeight="true" outlineLevel="0" collapsed="false">
      <c r="A14" s="9" t="s">
        <v>55</v>
      </c>
      <c r="B14" s="9"/>
      <c r="C14" s="9"/>
      <c r="D14" s="9"/>
      <c r="E14" s="9"/>
      <c r="F14" s="9"/>
      <c r="G14" s="9"/>
      <c r="H14" s="9"/>
      <c r="I14" s="9"/>
      <c r="J14" s="9"/>
      <c r="K14" s="9"/>
      <c r="L14" s="9"/>
      <c r="M14" s="9"/>
      <c r="N14" s="9"/>
    </row>
    <row r="15" customFormat="false" ht="15" hidden="false" customHeight="false" outlineLevel="0" collapsed="false">
      <c r="A15" s="25" t="s">
        <v>56</v>
      </c>
      <c r="B15" s="13"/>
      <c r="C15" s="13"/>
      <c r="D15" s="13"/>
      <c r="E15" s="13"/>
      <c r="F15" s="13"/>
      <c r="G15" s="13"/>
      <c r="H15" s="13"/>
      <c r="I15" s="13"/>
      <c r="J15" s="13"/>
      <c r="K15" s="13"/>
      <c r="L15" s="13"/>
      <c r="M15" s="13"/>
      <c r="N15" s="26" t="n">
        <f aca="false">SUM(B15:M15)</f>
        <v>0</v>
      </c>
    </row>
    <row r="16" customFormat="false" ht="15" hidden="false" customHeight="false" outlineLevel="0" collapsed="false">
      <c r="A16" s="25" t="s">
        <v>57</v>
      </c>
      <c r="B16" s="13"/>
      <c r="C16" s="13"/>
      <c r="D16" s="13"/>
      <c r="E16" s="13"/>
      <c r="F16" s="13"/>
      <c r="G16" s="13"/>
      <c r="H16" s="13"/>
      <c r="I16" s="13"/>
      <c r="J16" s="13"/>
      <c r="K16" s="13"/>
      <c r="L16" s="13"/>
      <c r="M16" s="13"/>
      <c r="N16" s="26" t="n">
        <f aca="false">SUM(B16:M16)</f>
        <v>0</v>
      </c>
    </row>
    <row r="17" customFormat="false" ht="15" hidden="false" customHeight="false" outlineLevel="0" collapsed="false">
      <c r="A17" s="25" t="s">
        <v>58</v>
      </c>
      <c r="B17" s="13"/>
      <c r="C17" s="13"/>
      <c r="D17" s="13"/>
      <c r="E17" s="13"/>
      <c r="F17" s="13"/>
      <c r="G17" s="13"/>
      <c r="H17" s="13"/>
      <c r="I17" s="13"/>
      <c r="J17" s="13"/>
      <c r="K17" s="13"/>
      <c r="L17" s="13"/>
      <c r="M17" s="13"/>
      <c r="N17" s="26" t="n">
        <f aca="false">SUM(B17:M17)</f>
        <v>0</v>
      </c>
    </row>
    <row r="18" customFormat="false" ht="15" hidden="false" customHeight="false" outlineLevel="0" collapsed="false">
      <c r="A18" s="25" t="s">
        <v>59</v>
      </c>
      <c r="B18" s="13"/>
      <c r="C18" s="13"/>
      <c r="D18" s="13"/>
      <c r="E18" s="13"/>
      <c r="F18" s="13"/>
      <c r="G18" s="13"/>
      <c r="H18" s="13"/>
      <c r="I18" s="13"/>
      <c r="J18" s="13"/>
      <c r="K18" s="13"/>
      <c r="L18" s="13"/>
      <c r="M18" s="13"/>
      <c r="N18" s="26" t="n">
        <f aca="false">SUM(B18:M18)</f>
        <v>0</v>
      </c>
    </row>
    <row r="19" customFormat="false" ht="15" hidden="false" customHeight="false" outlineLevel="0" collapsed="false">
      <c r="A19" s="27" t="s">
        <v>60</v>
      </c>
      <c r="B19" s="28" t="n">
        <f aca="false">SUM(B15:B18)</f>
        <v>0</v>
      </c>
      <c r="C19" s="28" t="n">
        <f aca="false">SUM(C15:C18)</f>
        <v>0</v>
      </c>
      <c r="D19" s="28" t="n">
        <f aca="false">SUM(D15:D18)</f>
        <v>0</v>
      </c>
      <c r="E19" s="28" t="n">
        <f aca="false">SUM(E15:E18)</f>
        <v>0</v>
      </c>
      <c r="F19" s="28" t="n">
        <f aca="false">SUM(F15:F18)</f>
        <v>0</v>
      </c>
      <c r="G19" s="28" t="n">
        <f aca="false">SUM(G15:G18)</f>
        <v>0</v>
      </c>
      <c r="H19" s="28" t="n">
        <f aca="false">SUM(H15:H18)</f>
        <v>0</v>
      </c>
      <c r="I19" s="28" t="n">
        <f aca="false">SUM(I15:I18)</f>
        <v>0</v>
      </c>
      <c r="J19" s="28" t="n">
        <f aca="false">SUM(J15:J18)</f>
        <v>0</v>
      </c>
      <c r="K19" s="28" t="n">
        <f aca="false">SUM(K15:K18)</f>
        <v>0</v>
      </c>
      <c r="L19" s="28" t="n">
        <f aca="false">SUM(L15:L18)</f>
        <v>0</v>
      </c>
      <c r="M19" s="28" t="n">
        <f aca="false">SUM(M15:M18)</f>
        <v>0</v>
      </c>
      <c r="N19" s="28" t="n">
        <f aca="false">SUM(N15:N18)</f>
        <v>0</v>
      </c>
    </row>
    <row r="20" customFormat="false" ht="15" hidden="false" customHeight="false" outlineLevel="0" collapsed="false">
      <c r="A20" s="27" t="s">
        <v>61</v>
      </c>
      <c r="B20" s="28" t="n">
        <f aca="false">B12-B19</f>
        <v>0</v>
      </c>
      <c r="C20" s="28" t="n">
        <f aca="false">C12-C19</f>
        <v>0</v>
      </c>
      <c r="D20" s="28" t="n">
        <f aca="false">D12-D19</f>
        <v>0</v>
      </c>
      <c r="E20" s="28" t="n">
        <f aca="false">E12-E19</f>
        <v>0</v>
      </c>
      <c r="F20" s="28" t="n">
        <f aca="false">F12-F19</f>
        <v>0</v>
      </c>
      <c r="G20" s="28" t="n">
        <f aca="false">G12-G19</f>
        <v>0</v>
      </c>
      <c r="H20" s="28" t="n">
        <f aca="false">H12-H19</f>
        <v>0</v>
      </c>
      <c r="I20" s="28" t="n">
        <f aca="false">I12-I19</f>
        <v>0</v>
      </c>
      <c r="J20" s="28" t="n">
        <f aca="false">J12-J19</f>
        <v>0</v>
      </c>
      <c r="K20" s="28" t="n">
        <f aca="false">K12-K19</f>
        <v>0</v>
      </c>
      <c r="L20" s="28" t="n">
        <f aca="false">L12-L19</f>
        <v>0</v>
      </c>
      <c r="M20" s="28" t="n">
        <f aca="false">M12-M19</f>
        <v>0</v>
      </c>
      <c r="N20" s="28" t="n">
        <f aca="false">N12-N19</f>
        <v>0</v>
      </c>
    </row>
    <row r="21" customFormat="false" ht="15" hidden="false" customHeight="false" outlineLevel="0" collapsed="false">
      <c r="A21" s="29" t="s">
        <v>62</v>
      </c>
      <c r="B21" s="30" t="str">
        <f aca="false">IF(B12=0,"",B20/B12)</f>
        <v/>
      </c>
      <c r="C21" s="30" t="str">
        <f aca="false">IF(C12=0,"",C20/C12)</f>
        <v/>
      </c>
      <c r="D21" s="30" t="str">
        <f aca="false">IF(D12=0,"",D20/D12)</f>
        <v/>
      </c>
      <c r="E21" s="30" t="str">
        <f aca="false">IF(E12=0,"",E20/E12)</f>
        <v/>
      </c>
      <c r="F21" s="30" t="str">
        <f aca="false">IF(F12=0,"",F20/F12)</f>
        <v/>
      </c>
      <c r="G21" s="30" t="str">
        <f aca="false">IF(G12=0,"",G20/G12)</f>
        <v/>
      </c>
      <c r="H21" s="30" t="str">
        <f aca="false">IF(H12=0,"",H20/H12)</f>
        <v/>
      </c>
      <c r="I21" s="30" t="str">
        <f aca="false">IF(I12=0,"",I20/I12)</f>
        <v/>
      </c>
      <c r="J21" s="30" t="str">
        <f aca="false">IF(J12=0,"",J20/J12)</f>
        <v/>
      </c>
      <c r="K21" s="30" t="str">
        <f aca="false">IF(K12=0,"",K20/K12)</f>
        <v/>
      </c>
      <c r="L21" s="30" t="str">
        <f aca="false">IF(L12=0,"",L20/L12)</f>
        <v/>
      </c>
      <c r="M21" s="30" t="str">
        <f aca="false">IF(M12=0,"",M20/M12)</f>
        <v/>
      </c>
      <c r="N21" s="30" t="str">
        <f aca="false">IF(N12=0,"",N20/N12)</f>
        <v/>
      </c>
    </row>
    <row r="23" customFormat="false" ht="16.5" hidden="false" customHeight="true" outlineLevel="0" collapsed="false">
      <c r="A23" s="9" t="s">
        <v>63</v>
      </c>
      <c r="B23" s="9"/>
      <c r="C23" s="9"/>
      <c r="D23" s="9"/>
      <c r="E23" s="9"/>
      <c r="F23" s="9"/>
      <c r="G23" s="9"/>
      <c r="H23" s="9"/>
      <c r="I23" s="9"/>
      <c r="J23" s="9"/>
      <c r="K23" s="9"/>
      <c r="L23" s="9"/>
      <c r="M23" s="9"/>
      <c r="N23" s="9"/>
    </row>
    <row r="24" customFormat="false" ht="15" hidden="false" customHeight="false" outlineLevel="0" collapsed="false">
      <c r="A24" s="25" t="s">
        <v>64</v>
      </c>
      <c r="B24" s="13"/>
      <c r="C24" s="13"/>
      <c r="D24" s="13"/>
      <c r="E24" s="13"/>
      <c r="F24" s="13"/>
      <c r="G24" s="13"/>
      <c r="H24" s="13"/>
      <c r="I24" s="13"/>
      <c r="J24" s="13"/>
      <c r="K24" s="13"/>
      <c r="L24" s="13"/>
      <c r="M24" s="13"/>
      <c r="N24" s="26" t="n">
        <f aca="false">SUM(B24:M24)</f>
        <v>0</v>
      </c>
    </row>
    <row r="25" customFormat="false" ht="15" hidden="false" customHeight="false" outlineLevel="0" collapsed="false">
      <c r="A25" s="25" t="s">
        <v>65</v>
      </c>
      <c r="B25" s="13"/>
      <c r="C25" s="13"/>
      <c r="D25" s="13"/>
      <c r="E25" s="13"/>
      <c r="F25" s="13"/>
      <c r="G25" s="13"/>
      <c r="H25" s="13"/>
      <c r="I25" s="13"/>
      <c r="J25" s="13"/>
      <c r="K25" s="13"/>
      <c r="L25" s="13"/>
      <c r="M25" s="13"/>
      <c r="N25" s="26" t="n">
        <f aca="false">SUM(B25:M25)</f>
        <v>0</v>
      </c>
    </row>
    <row r="26" customFormat="false" ht="15" hidden="false" customHeight="false" outlineLevel="0" collapsed="false">
      <c r="A26" s="25" t="s">
        <v>66</v>
      </c>
      <c r="B26" s="13"/>
      <c r="C26" s="13"/>
      <c r="D26" s="13"/>
      <c r="E26" s="13"/>
      <c r="F26" s="13"/>
      <c r="G26" s="13"/>
      <c r="H26" s="13"/>
      <c r="I26" s="13"/>
      <c r="J26" s="13"/>
      <c r="K26" s="13"/>
      <c r="L26" s="13"/>
      <c r="M26" s="13"/>
      <c r="N26" s="26" t="n">
        <f aca="false">SUM(B26:M26)</f>
        <v>0</v>
      </c>
    </row>
    <row r="27" customFormat="false" ht="15" hidden="false" customHeight="false" outlineLevel="0" collapsed="false">
      <c r="A27" s="25" t="s">
        <v>67</v>
      </c>
      <c r="B27" s="13"/>
      <c r="C27" s="13"/>
      <c r="D27" s="13"/>
      <c r="E27" s="13"/>
      <c r="F27" s="13"/>
      <c r="G27" s="13"/>
      <c r="H27" s="13"/>
      <c r="I27" s="13"/>
      <c r="J27" s="13"/>
      <c r="K27" s="13"/>
      <c r="L27" s="13"/>
      <c r="M27" s="13"/>
      <c r="N27" s="26" t="n">
        <f aca="false">SUM(B27:M27)</f>
        <v>0</v>
      </c>
    </row>
    <row r="28" customFormat="false" ht="15" hidden="false" customHeight="false" outlineLevel="0" collapsed="false">
      <c r="A28" s="25" t="s">
        <v>68</v>
      </c>
      <c r="B28" s="13"/>
      <c r="C28" s="13"/>
      <c r="D28" s="13"/>
      <c r="E28" s="13"/>
      <c r="F28" s="13"/>
      <c r="G28" s="13"/>
      <c r="H28" s="13"/>
      <c r="I28" s="13"/>
      <c r="J28" s="13"/>
      <c r="K28" s="13"/>
      <c r="L28" s="13"/>
      <c r="M28" s="13"/>
      <c r="N28" s="26" t="n">
        <f aca="false">SUM(B28:M28)</f>
        <v>0</v>
      </c>
    </row>
    <row r="29" customFormat="false" ht="15" hidden="false" customHeight="false" outlineLevel="0" collapsed="false">
      <c r="A29" s="25" t="s">
        <v>69</v>
      </c>
      <c r="B29" s="13"/>
      <c r="C29" s="13"/>
      <c r="D29" s="13"/>
      <c r="E29" s="13"/>
      <c r="F29" s="13"/>
      <c r="G29" s="13"/>
      <c r="H29" s="13"/>
      <c r="I29" s="13"/>
      <c r="J29" s="13"/>
      <c r="K29" s="13"/>
      <c r="L29" s="13"/>
      <c r="M29" s="13"/>
      <c r="N29" s="26" t="n">
        <f aca="false">SUM(B29:M29)</f>
        <v>0</v>
      </c>
    </row>
    <row r="30" customFormat="false" ht="15" hidden="false" customHeight="false" outlineLevel="0" collapsed="false">
      <c r="A30" s="25" t="s">
        <v>70</v>
      </c>
      <c r="B30" s="13"/>
      <c r="C30" s="13"/>
      <c r="D30" s="13"/>
      <c r="E30" s="13"/>
      <c r="F30" s="13"/>
      <c r="G30" s="13"/>
      <c r="H30" s="13"/>
      <c r="I30" s="13"/>
      <c r="J30" s="13"/>
      <c r="K30" s="13"/>
      <c r="L30" s="13"/>
      <c r="M30" s="13"/>
      <c r="N30" s="26" t="n">
        <f aca="false">SUM(B30:M30)</f>
        <v>0</v>
      </c>
    </row>
    <row r="31" customFormat="false" ht="15" hidden="false" customHeight="false" outlineLevel="0" collapsed="false">
      <c r="A31" s="25" t="s">
        <v>71</v>
      </c>
      <c r="B31" s="13"/>
      <c r="C31" s="13"/>
      <c r="D31" s="13"/>
      <c r="E31" s="13"/>
      <c r="F31" s="13"/>
      <c r="G31" s="13"/>
      <c r="H31" s="13"/>
      <c r="I31" s="13"/>
      <c r="J31" s="13"/>
      <c r="K31" s="13"/>
      <c r="L31" s="13"/>
      <c r="M31" s="13"/>
      <c r="N31" s="26" t="n">
        <f aca="false">SUM(B31:M31)</f>
        <v>0</v>
      </c>
    </row>
    <row r="32" customFormat="false" ht="15" hidden="false" customHeight="false" outlineLevel="0" collapsed="false">
      <c r="A32" s="25" t="s">
        <v>72</v>
      </c>
      <c r="B32" s="13"/>
      <c r="C32" s="13"/>
      <c r="D32" s="13"/>
      <c r="E32" s="13"/>
      <c r="F32" s="13"/>
      <c r="G32" s="13"/>
      <c r="H32" s="13"/>
      <c r="I32" s="13"/>
      <c r="J32" s="13"/>
      <c r="K32" s="13"/>
      <c r="L32" s="13"/>
      <c r="M32" s="13"/>
      <c r="N32" s="26" t="n">
        <f aca="false">SUM(B32:M32)</f>
        <v>0</v>
      </c>
    </row>
    <row r="33" customFormat="false" ht="15" hidden="false" customHeight="false" outlineLevel="0" collapsed="false">
      <c r="A33" s="25" t="s">
        <v>73</v>
      </c>
      <c r="B33" s="13"/>
      <c r="C33" s="13"/>
      <c r="D33" s="13"/>
      <c r="E33" s="13"/>
      <c r="F33" s="13"/>
      <c r="G33" s="13"/>
      <c r="H33" s="13"/>
      <c r="I33" s="13"/>
      <c r="J33" s="13"/>
      <c r="K33" s="13"/>
      <c r="L33" s="13"/>
      <c r="M33" s="13"/>
      <c r="N33" s="26" t="n">
        <f aca="false">SUM(B33:M33)</f>
        <v>0</v>
      </c>
    </row>
    <row r="34" customFormat="false" ht="15" hidden="false" customHeight="false" outlineLevel="0" collapsed="false">
      <c r="A34" s="25" t="s">
        <v>74</v>
      </c>
      <c r="B34" s="13"/>
      <c r="C34" s="13"/>
      <c r="D34" s="13"/>
      <c r="E34" s="13"/>
      <c r="F34" s="13"/>
      <c r="G34" s="13"/>
      <c r="H34" s="13"/>
      <c r="I34" s="13"/>
      <c r="J34" s="13"/>
      <c r="K34" s="13"/>
      <c r="L34" s="13"/>
      <c r="M34" s="13"/>
      <c r="N34" s="26" t="n">
        <f aca="false">SUM(B34:M34)</f>
        <v>0</v>
      </c>
    </row>
    <row r="35" customFormat="false" ht="15" hidden="false" customHeight="false" outlineLevel="0" collapsed="false">
      <c r="A35" s="25" t="s">
        <v>75</v>
      </c>
      <c r="B35" s="13"/>
      <c r="C35" s="13"/>
      <c r="D35" s="13"/>
      <c r="E35" s="13"/>
      <c r="F35" s="13"/>
      <c r="G35" s="13"/>
      <c r="H35" s="13"/>
      <c r="I35" s="13"/>
      <c r="J35" s="13"/>
      <c r="K35" s="13"/>
      <c r="L35" s="13"/>
      <c r="M35" s="13"/>
      <c r="N35" s="26" t="n">
        <f aca="false">SUM(B35:M35)</f>
        <v>0</v>
      </c>
    </row>
    <row r="36" customFormat="false" ht="15" hidden="false" customHeight="false" outlineLevel="0" collapsed="false">
      <c r="A36" s="25" t="s">
        <v>76</v>
      </c>
      <c r="B36" s="13"/>
      <c r="C36" s="13"/>
      <c r="D36" s="13"/>
      <c r="E36" s="13"/>
      <c r="F36" s="13"/>
      <c r="G36" s="13"/>
      <c r="H36" s="13"/>
      <c r="I36" s="13"/>
      <c r="J36" s="13"/>
      <c r="K36" s="13"/>
      <c r="L36" s="13"/>
      <c r="M36" s="13"/>
      <c r="N36" s="26" t="n">
        <f aca="false">SUM(B36:M36)</f>
        <v>0</v>
      </c>
    </row>
    <row r="37" customFormat="false" ht="15" hidden="false" customHeight="false" outlineLevel="0" collapsed="false">
      <c r="A37" s="25" t="s">
        <v>77</v>
      </c>
      <c r="B37" s="13"/>
      <c r="C37" s="13"/>
      <c r="D37" s="13"/>
      <c r="E37" s="13"/>
      <c r="F37" s="13"/>
      <c r="G37" s="13"/>
      <c r="H37" s="13"/>
      <c r="I37" s="13"/>
      <c r="J37" s="13"/>
      <c r="K37" s="13"/>
      <c r="L37" s="13"/>
      <c r="M37" s="13"/>
      <c r="N37" s="26" t="n">
        <f aca="false">SUM(B37:M37)</f>
        <v>0</v>
      </c>
    </row>
    <row r="38" customFormat="false" ht="15" hidden="false" customHeight="false" outlineLevel="0" collapsed="false">
      <c r="A38" s="25" t="s">
        <v>78</v>
      </c>
      <c r="B38" s="13"/>
      <c r="C38" s="13"/>
      <c r="D38" s="13"/>
      <c r="E38" s="13"/>
      <c r="F38" s="13"/>
      <c r="G38" s="13"/>
      <c r="H38" s="13"/>
      <c r="I38" s="13"/>
      <c r="J38" s="13"/>
      <c r="K38" s="13"/>
      <c r="L38" s="13"/>
      <c r="M38" s="13"/>
      <c r="N38" s="26" t="n">
        <f aca="false">SUM(B38:M38)</f>
        <v>0</v>
      </c>
    </row>
    <row r="39" customFormat="false" ht="15" hidden="false" customHeight="false" outlineLevel="0" collapsed="false">
      <c r="A39" s="25" t="s">
        <v>79</v>
      </c>
      <c r="B39" s="13"/>
      <c r="C39" s="13"/>
      <c r="D39" s="13"/>
      <c r="E39" s="13"/>
      <c r="F39" s="13"/>
      <c r="G39" s="13"/>
      <c r="H39" s="13"/>
      <c r="I39" s="13"/>
      <c r="J39" s="13"/>
      <c r="K39" s="13"/>
      <c r="L39" s="13"/>
      <c r="M39" s="13"/>
      <c r="N39" s="26" t="n">
        <f aca="false">SUM(B39:M39)</f>
        <v>0</v>
      </c>
    </row>
    <row r="40" customFormat="false" ht="15" hidden="false" customHeight="false" outlineLevel="0" collapsed="false">
      <c r="A40" s="25" t="s">
        <v>80</v>
      </c>
      <c r="B40" s="13"/>
      <c r="C40" s="13"/>
      <c r="D40" s="13"/>
      <c r="E40" s="13"/>
      <c r="F40" s="13"/>
      <c r="G40" s="13"/>
      <c r="H40" s="13"/>
      <c r="I40" s="13"/>
      <c r="J40" s="13"/>
      <c r="K40" s="13"/>
      <c r="L40" s="13"/>
      <c r="M40" s="13"/>
      <c r="N40" s="26" t="n">
        <f aca="false">SUM(B40:M40)</f>
        <v>0</v>
      </c>
    </row>
    <row r="41" customFormat="false" ht="15" hidden="false" customHeight="false" outlineLevel="0" collapsed="false">
      <c r="A41" s="25" t="s">
        <v>81</v>
      </c>
      <c r="B41" s="13"/>
      <c r="C41" s="13"/>
      <c r="D41" s="13"/>
      <c r="E41" s="13"/>
      <c r="F41" s="13"/>
      <c r="G41" s="13"/>
      <c r="H41" s="13"/>
      <c r="I41" s="13"/>
      <c r="J41" s="13"/>
      <c r="K41" s="13"/>
      <c r="L41" s="13"/>
      <c r="M41" s="13"/>
      <c r="N41" s="26" t="n">
        <f aca="false">SUM(B41:M41)</f>
        <v>0</v>
      </c>
    </row>
    <row r="42" customFormat="false" ht="15" hidden="false" customHeight="false" outlineLevel="0" collapsed="false">
      <c r="A42" s="27" t="s">
        <v>82</v>
      </c>
      <c r="B42" s="28" t="n">
        <f aca="false">SUM(B24:B41)</f>
        <v>0</v>
      </c>
      <c r="C42" s="28" t="n">
        <f aca="false">SUM(C24:C41)</f>
        <v>0</v>
      </c>
      <c r="D42" s="28" t="n">
        <f aca="false">SUM(D24:D41)</f>
        <v>0</v>
      </c>
      <c r="E42" s="28" t="n">
        <f aca="false">SUM(E24:E41)</f>
        <v>0</v>
      </c>
      <c r="F42" s="28" t="n">
        <f aca="false">SUM(F24:F41)</f>
        <v>0</v>
      </c>
      <c r="G42" s="28" t="n">
        <f aca="false">SUM(G24:G41)</f>
        <v>0</v>
      </c>
      <c r="H42" s="28" t="n">
        <f aca="false">SUM(H24:H41)</f>
        <v>0</v>
      </c>
      <c r="I42" s="28" t="n">
        <f aca="false">SUM(I24:I41)</f>
        <v>0</v>
      </c>
      <c r="J42" s="28" t="n">
        <f aca="false">SUM(J24:J41)</f>
        <v>0</v>
      </c>
      <c r="K42" s="28" t="n">
        <f aca="false">SUM(K24:K41)</f>
        <v>0</v>
      </c>
      <c r="L42" s="28" t="n">
        <f aca="false">SUM(L24:L41)</f>
        <v>0</v>
      </c>
      <c r="M42" s="28" t="n">
        <f aca="false">SUM(M24:M41)</f>
        <v>0</v>
      </c>
      <c r="N42" s="28" t="n">
        <f aca="false">SUM(N24:N41)</f>
        <v>0</v>
      </c>
    </row>
    <row r="43" customFormat="false" ht="15" hidden="false" customHeight="false" outlineLevel="0" collapsed="false">
      <c r="A43" s="27" t="s">
        <v>83</v>
      </c>
      <c r="B43" s="28" t="n">
        <f aca="false">B20-B42</f>
        <v>0</v>
      </c>
      <c r="C43" s="28" t="n">
        <f aca="false">C20-C42</f>
        <v>0</v>
      </c>
      <c r="D43" s="28" t="n">
        <f aca="false">D20-D42</f>
        <v>0</v>
      </c>
      <c r="E43" s="28" t="n">
        <f aca="false">E20-E42</f>
        <v>0</v>
      </c>
      <c r="F43" s="28" t="n">
        <f aca="false">F20-F42</f>
        <v>0</v>
      </c>
      <c r="G43" s="28" t="n">
        <f aca="false">G20-G42</f>
        <v>0</v>
      </c>
      <c r="H43" s="28" t="n">
        <f aca="false">H20-H42</f>
        <v>0</v>
      </c>
      <c r="I43" s="28" t="n">
        <f aca="false">I20-I42</f>
        <v>0</v>
      </c>
      <c r="J43" s="28" t="n">
        <f aca="false">J20-J42</f>
        <v>0</v>
      </c>
      <c r="K43" s="28" t="n">
        <f aca="false">K20-K42</f>
        <v>0</v>
      </c>
      <c r="L43" s="28" t="n">
        <f aca="false">L20-L42</f>
        <v>0</v>
      </c>
      <c r="M43" s="28" t="n">
        <f aca="false">M20-M42</f>
        <v>0</v>
      </c>
      <c r="N43" s="28" t="n">
        <f aca="false">N20-N42</f>
        <v>0</v>
      </c>
    </row>
    <row r="44" customFormat="false" ht="15" hidden="false" customHeight="false" outlineLevel="0" collapsed="false">
      <c r="A44" s="29" t="s">
        <v>84</v>
      </c>
      <c r="B44" s="30" t="str">
        <f aca="false">IF(B12=0,"",B43/B12)</f>
        <v/>
      </c>
      <c r="C44" s="30" t="str">
        <f aca="false">IF(C12=0,"",C43/C12)</f>
        <v/>
      </c>
      <c r="D44" s="30" t="str">
        <f aca="false">IF(D12=0,"",D43/D12)</f>
        <v/>
      </c>
      <c r="E44" s="30" t="str">
        <f aca="false">IF(E12=0,"",E43/E12)</f>
        <v/>
      </c>
      <c r="F44" s="30" t="str">
        <f aca="false">IF(F12=0,"",F43/F12)</f>
        <v/>
      </c>
      <c r="G44" s="30" t="str">
        <f aca="false">IF(G12=0,"",G43/G12)</f>
        <v/>
      </c>
      <c r="H44" s="30" t="str">
        <f aca="false">IF(H12=0,"",H43/H12)</f>
        <v/>
      </c>
      <c r="I44" s="30" t="str">
        <f aca="false">IF(I12=0,"",I43/I12)</f>
        <v/>
      </c>
      <c r="J44" s="30" t="str">
        <f aca="false">IF(J12=0,"",J43/J12)</f>
        <v/>
      </c>
      <c r="K44" s="30" t="str">
        <f aca="false">IF(K12=0,"",K43/K12)</f>
        <v/>
      </c>
      <c r="L44" s="30" t="str">
        <f aca="false">IF(L12=0,"",L43/L12)</f>
        <v/>
      </c>
      <c r="M44" s="30" t="str">
        <f aca="false">IF(M12=0,"",M43/M12)</f>
        <v/>
      </c>
      <c r="N44" s="30" t="str">
        <f aca="false">IF(N12=0,"",N43/N12)</f>
        <v/>
      </c>
    </row>
    <row r="46" customFormat="false" ht="16.5" hidden="false" customHeight="true" outlineLevel="0" collapsed="false">
      <c r="A46" s="9" t="s">
        <v>85</v>
      </c>
      <c r="B46" s="9"/>
      <c r="C46" s="9"/>
      <c r="D46" s="9"/>
      <c r="E46" s="9"/>
      <c r="F46" s="9"/>
      <c r="G46" s="9"/>
      <c r="H46" s="9"/>
      <c r="I46" s="9"/>
      <c r="J46" s="9"/>
      <c r="K46" s="9"/>
      <c r="L46" s="9"/>
      <c r="M46" s="9"/>
      <c r="N46" s="9"/>
    </row>
    <row r="47" customFormat="false" ht="15" hidden="false" customHeight="false" outlineLevel="0" collapsed="false">
      <c r="A47" s="25" t="s">
        <v>86</v>
      </c>
      <c r="B47" s="31" t="n">
        <f aca="false">Amortization!D19</f>
        <v>0</v>
      </c>
      <c r="C47" s="31" t="n">
        <f aca="false">Amortization!D20</f>
        <v>0</v>
      </c>
      <c r="D47" s="31" t="n">
        <f aca="false">Amortization!D21</f>
        <v>0</v>
      </c>
      <c r="E47" s="31" t="n">
        <f aca="false">Amortization!D22</f>
        <v>0</v>
      </c>
      <c r="F47" s="31" t="n">
        <f aca="false">Amortization!D23</f>
        <v>0</v>
      </c>
      <c r="G47" s="31" t="n">
        <f aca="false">Amortization!D24</f>
        <v>0</v>
      </c>
      <c r="H47" s="31" t="n">
        <f aca="false">Amortization!D25</f>
        <v>0</v>
      </c>
      <c r="I47" s="31" t="n">
        <f aca="false">Amortization!D26</f>
        <v>0</v>
      </c>
      <c r="J47" s="31" t="n">
        <f aca="false">Amortization!D27</f>
        <v>0</v>
      </c>
      <c r="K47" s="31" t="n">
        <f aca="false">Amortization!D28</f>
        <v>0</v>
      </c>
      <c r="L47" s="31" t="n">
        <f aca="false">Amortization!D29</f>
        <v>0</v>
      </c>
      <c r="M47" s="31" t="n">
        <f aca="false">Amortization!D30</f>
        <v>0</v>
      </c>
      <c r="N47" s="26" t="n">
        <f aca="false">SUM(B47:M47)</f>
        <v>0</v>
      </c>
    </row>
    <row r="48" customFormat="false" ht="15" hidden="false" customHeight="false" outlineLevel="0" collapsed="false">
      <c r="A48" s="25" t="s">
        <v>87</v>
      </c>
      <c r="B48" s="31" t="n">
        <f aca="false">Amortization!E19</f>
        <v>0</v>
      </c>
      <c r="C48" s="31" t="n">
        <f aca="false">Amortization!E20</f>
        <v>0</v>
      </c>
      <c r="D48" s="31" t="n">
        <f aca="false">Amortization!E21</f>
        <v>0</v>
      </c>
      <c r="E48" s="31" t="n">
        <f aca="false">Amortization!E22</f>
        <v>0</v>
      </c>
      <c r="F48" s="31" t="n">
        <f aca="false">Amortization!E23</f>
        <v>0</v>
      </c>
      <c r="G48" s="31" t="n">
        <f aca="false">Amortization!E24</f>
        <v>0</v>
      </c>
      <c r="H48" s="31" t="n">
        <f aca="false">Amortization!E25</f>
        <v>0</v>
      </c>
      <c r="I48" s="31" t="n">
        <f aca="false">Amortization!E26</f>
        <v>0</v>
      </c>
      <c r="J48" s="31" t="n">
        <f aca="false">Amortization!E27</f>
        <v>0</v>
      </c>
      <c r="K48" s="31" t="n">
        <f aca="false">Amortization!E28</f>
        <v>0</v>
      </c>
      <c r="L48" s="31" t="n">
        <f aca="false">Amortization!E29</f>
        <v>0</v>
      </c>
      <c r="M48" s="31" t="n">
        <f aca="false">Amortization!E30</f>
        <v>0</v>
      </c>
      <c r="N48" s="26" t="n">
        <f aca="false">SUM(B48:M48)</f>
        <v>0</v>
      </c>
    </row>
    <row r="49" customFormat="false" ht="15" hidden="false" customHeight="false" outlineLevel="0" collapsed="false">
      <c r="A49" s="25" t="s">
        <v>88</v>
      </c>
      <c r="B49" s="13"/>
      <c r="C49" s="13"/>
      <c r="D49" s="13"/>
      <c r="E49" s="13"/>
      <c r="F49" s="13"/>
      <c r="G49" s="13"/>
      <c r="H49" s="13"/>
      <c r="I49" s="13"/>
      <c r="J49" s="13"/>
      <c r="K49" s="13"/>
      <c r="L49" s="13"/>
      <c r="M49" s="13"/>
      <c r="N49" s="26" t="n">
        <f aca="false">SUM(B49:M49)</f>
        <v>0</v>
      </c>
    </row>
    <row r="50" customFormat="false" ht="15" hidden="false" customHeight="false" outlineLevel="0" collapsed="false">
      <c r="A50" s="27" t="s">
        <v>89</v>
      </c>
      <c r="B50" s="28" t="n">
        <f aca="false">B47+B48+B49</f>
        <v>0</v>
      </c>
      <c r="C50" s="28" t="n">
        <f aca="false">C47+C48+C49</f>
        <v>0</v>
      </c>
      <c r="D50" s="28" t="n">
        <f aca="false">D47+D48+D49</f>
        <v>0</v>
      </c>
      <c r="E50" s="28" t="n">
        <f aca="false">E47+E48+E49</f>
        <v>0</v>
      </c>
      <c r="F50" s="28" t="n">
        <f aca="false">F47+F48+F49</f>
        <v>0</v>
      </c>
      <c r="G50" s="28" t="n">
        <f aca="false">G47+G48+G49</f>
        <v>0</v>
      </c>
      <c r="H50" s="28" t="n">
        <f aca="false">H47+H48+H49</f>
        <v>0</v>
      </c>
      <c r="I50" s="28" t="n">
        <f aca="false">I47+I48+I49</f>
        <v>0</v>
      </c>
      <c r="J50" s="28" t="n">
        <f aca="false">J47+J48+J49</f>
        <v>0</v>
      </c>
      <c r="K50" s="28" t="n">
        <f aca="false">K47+K48+K49</f>
        <v>0</v>
      </c>
      <c r="L50" s="28" t="n">
        <f aca="false">L47+L48+L49</f>
        <v>0</v>
      </c>
      <c r="M50" s="28" t="n">
        <f aca="false">M47+M48+M49</f>
        <v>0</v>
      </c>
      <c r="N50" s="28" t="n">
        <f aca="false">N47+N48+N49</f>
        <v>0</v>
      </c>
    </row>
    <row r="51" customFormat="false" ht="15" hidden="false" customHeight="false" outlineLevel="0" collapsed="false">
      <c r="A51" s="32" t="s">
        <v>90</v>
      </c>
      <c r="B51" s="33" t="str">
        <f aca="false">IF(B50=0,"",B43/B50)</f>
        <v/>
      </c>
      <c r="C51" s="33" t="str">
        <f aca="false">IF(C50=0,"",C43/C50)</f>
        <v/>
      </c>
      <c r="D51" s="33" t="str">
        <f aca="false">IF(D50=0,"",D43/D50)</f>
        <v/>
      </c>
      <c r="E51" s="33" t="str">
        <f aca="false">IF(E50=0,"",E43/E50)</f>
        <v/>
      </c>
      <c r="F51" s="33" t="str">
        <f aca="false">IF(F50=0,"",F43/F50)</f>
        <v/>
      </c>
      <c r="G51" s="33" t="str">
        <f aca="false">IF(G50=0,"",G43/G50)</f>
        <v/>
      </c>
      <c r="H51" s="33" t="str">
        <f aca="false">IF(H50=0,"",H43/H50)</f>
        <v/>
      </c>
      <c r="I51" s="33" t="str">
        <f aca="false">IF(I50=0,"",I43/I50)</f>
        <v/>
      </c>
      <c r="J51" s="33" t="str">
        <f aca="false">IF(J50=0,"",J43/J50)</f>
        <v/>
      </c>
      <c r="K51" s="33" t="str">
        <f aca="false">IF(K50=0,"",K43/K50)</f>
        <v/>
      </c>
      <c r="L51" s="33" t="str">
        <f aca="false">IF(L50=0,"",L43/L50)</f>
        <v/>
      </c>
      <c r="M51" s="33" t="str">
        <f aca="false">IF(M50=0,"",M43/M50)</f>
        <v/>
      </c>
      <c r="N51" s="33" t="str">
        <f aca="false">IF(N50=0,"",N43/N50)</f>
        <v/>
      </c>
    </row>
    <row r="53" customFormat="false" ht="16.5" hidden="false" customHeight="true" outlineLevel="0" collapsed="false">
      <c r="A53" s="9" t="s">
        <v>91</v>
      </c>
      <c r="B53" s="9"/>
      <c r="C53" s="9"/>
      <c r="D53" s="9"/>
      <c r="E53" s="9"/>
      <c r="F53" s="9"/>
      <c r="G53" s="9"/>
      <c r="H53" s="9"/>
      <c r="I53" s="9"/>
      <c r="J53" s="9"/>
      <c r="K53" s="9"/>
      <c r="L53" s="9"/>
      <c r="M53" s="9"/>
      <c r="N53" s="9"/>
    </row>
    <row r="54" customFormat="false" ht="15" hidden="false" customHeight="false" outlineLevel="0" collapsed="false">
      <c r="A54" s="25" t="s">
        <v>28</v>
      </c>
      <c r="B54" s="26" t="n">
        <f aca="false">'Year 1'!M59</f>
        <v>0</v>
      </c>
      <c r="C54" s="26" t="n">
        <f aca="false">B59</f>
        <v>0</v>
      </c>
      <c r="D54" s="26" t="n">
        <f aca="false">C59</f>
        <v>0</v>
      </c>
      <c r="E54" s="26" t="n">
        <f aca="false">D59</f>
        <v>0</v>
      </c>
      <c r="F54" s="26" t="n">
        <f aca="false">E59</f>
        <v>0</v>
      </c>
      <c r="G54" s="26" t="n">
        <f aca="false">F59</f>
        <v>0</v>
      </c>
      <c r="H54" s="26" t="n">
        <f aca="false">G59</f>
        <v>0</v>
      </c>
      <c r="I54" s="26" t="n">
        <f aca="false">H59</f>
        <v>0</v>
      </c>
      <c r="J54" s="26" t="n">
        <f aca="false">I59</f>
        <v>0</v>
      </c>
      <c r="K54" s="26" t="n">
        <f aca="false">J59</f>
        <v>0</v>
      </c>
      <c r="L54" s="26" t="n">
        <f aca="false">K59</f>
        <v>0</v>
      </c>
      <c r="M54" s="26" t="n">
        <f aca="false">L59</f>
        <v>0</v>
      </c>
    </row>
    <row r="55" customFormat="false" ht="15" hidden="false" customHeight="false" outlineLevel="0" collapsed="false">
      <c r="A55" s="25" t="s">
        <v>92</v>
      </c>
      <c r="B55" s="13"/>
      <c r="C55" s="13"/>
      <c r="D55" s="13"/>
      <c r="E55" s="13"/>
      <c r="F55" s="13"/>
      <c r="G55" s="13"/>
      <c r="H55" s="13"/>
      <c r="I55" s="13"/>
      <c r="J55" s="13"/>
      <c r="K55" s="13"/>
      <c r="L55" s="13"/>
      <c r="M55" s="13"/>
      <c r="N55" s="26" t="n">
        <f aca="false">SUM(B55:M55)</f>
        <v>0</v>
      </c>
    </row>
    <row r="56" customFormat="false" ht="15" hidden="false" customHeight="false" outlineLevel="0" collapsed="false">
      <c r="A56" s="25" t="s">
        <v>93</v>
      </c>
      <c r="B56" s="13"/>
      <c r="C56" s="13"/>
      <c r="D56" s="13"/>
      <c r="E56" s="13"/>
      <c r="F56" s="13"/>
      <c r="G56" s="13"/>
      <c r="H56" s="13"/>
      <c r="I56" s="13"/>
      <c r="J56" s="13"/>
      <c r="K56" s="13"/>
      <c r="L56" s="13"/>
      <c r="M56" s="13"/>
      <c r="N56" s="26" t="n">
        <f aca="false">SUM(B56:M56)</f>
        <v>0</v>
      </c>
    </row>
    <row r="57" customFormat="false" ht="15" hidden="false" customHeight="false" outlineLevel="0" collapsed="false">
      <c r="A57" s="25" t="s">
        <v>94</v>
      </c>
      <c r="B57" s="13"/>
      <c r="C57" s="13"/>
      <c r="D57" s="13"/>
      <c r="E57" s="13"/>
      <c r="F57" s="13"/>
      <c r="G57" s="13"/>
      <c r="H57" s="13"/>
      <c r="I57" s="13"/>
      <c r="J57" s="13"/>
      <c r="K57" s="13"/>
      <c r="L57" s="13"/>
      <c r="M57" s="13"/>
      <c r="N57" s="26" t="n">
        <f aca="false">SUM(B57:M57)</f>
        <v>0</v>
      </c>
    </row>
    <row r="58" customFormat="false" ht="15" hidden="false" customHeight="false" outlineLevel="0" collapsed="false">
      <c r="A58" s="32" t="s">
        <v>95</v>
      </c>
      <c r="B58" s="34" t="n">
        <f aca="false">B43-B50-B55-B56+B57</f>
        <v>0</v>
      </c>
      <c r="C58" s="34" t="n">
        <f aca="false">C43-C50-C55-C56+C57</f>
        <v>0</v>
      </c>
      <c r="D58" s="34" t="n">
        <f aca="false">D43-D50-D55-D56+D57</f>
        <v>0</v>
      </c>
      <c r="E58" s="34" t="n">
        <f aca="false">E43-E50-E55-E56+E57</f>
        <v>0</v>
      </c>
      <c r="F58" s="34" t="n">
        <f aca="false">F43-F50-F55-F56+F57</f>
        <v>0</v>
      </c>
      <c r="G58" s="34" t="n">
        <f aca="false">G43-G50-G55-G56+G57</f>
        <v>0</v>
      </c>
      <c r="H58" s="34" t="n">
        <f aca="false">H43-H50-H55-H56+H57</f>
        <v>0</v>
      </c>
      <c r="I58" s="34" t="n">
        <f aca="false">I43-I50-I55-I56+I57</f>
        <v>0</v>
      </c>
      <c r="J58" s="34" t="n">
        <f aca="false">J43-J50-J55-J56+J57</f>
        <v>0</v>
      </c>
      <c r="K58" s="34" t="n">
        <f aca="false">K43-K50-K55-K56+K57</f>
        <v>0</v>
      </c>
      <c r="L58" s="34" t="n">
        <f aca="false">L43-L50-L55-L56+L57</f>
        <v>0</v>
      </c>
      <c r="M58" s="34" t="n">
        <f aca="false">M43-M50-M55-M56+M57</f>
        <v>0</v>
      </c>
      <c r="N58" s="34" t="n">
        <f aca="false">N43-N50-N55-N56+N57</f>
        <v>0</v>
      </c>
    </row>
    <row r="59" customFormat="false" ht="15" hidden="false" customHeight="false" outlineLevel="0" collapsed="false">
      <c r="A59" s="35" t="s">
        <v>96</v>
      </c>
      <c r="B59" s="36" t="n">
        <f aca="false">B54+B58</f>
        <v>0</v>
      </c>
      <c r="C59" s="36" t="n">
        <f aca="false">B59+C58</f>
        <v>0</v>
      </c>
      <c r="D59" s="36" t="n">
        <f aca="false">C59+D58</f>
        <v>0</v>
      </c>
      <c r="E59" s="36" t="n">
        <f aca="false">D59+E58</f>
        <v>0</v>
      </c>
      <c r="F59" s="36" t="n">
        <f aca="false">E59+F58</f>
        <v>0</v>
      </c>
      <c r="G59" s="36" t="n">
        <f aca="false">F59+G58</f>
        <v>0</v>
      </c>
      <c r="H59" s="36" t="n">
        <f aca="false">G59+H58</f>
        <v>0</v>
      </c>
      <c r="I59" s="36" t="n">
        <f aca="false">H59+I58</f>
        <v>0</v>
      </c>
      <c r="J59" s="36" t="n">
        <f aca="false">I59+J58</f>
        <v>0</v>
      </c>
      <c r="K59" s="36" t="n">
        <f aca="false">J59+K58</f>
        <v>0</v>
      </c>
      <c r="L59" s="36" t="n">
        <f aca="false">K59+L58</f>
        <v>0</v>
      </c>
      <c r="M59" s="36" t="n">
        <f aca="false">L59+M58</f>
        <v>0</v>
      </c>
      <c r="N59" s="36" t="n">
        <f aca="false">M59</f>
        <v>0</v>
      </c>
    </row>
    <row r="61" customFormat="false" ht="24" hidden="false" customHeight="true" outlineLevel="0" collapsed="false">
      <c r="A61" s="21" t="s">
        <v>97</v>
      </c>
      <c r="B61" s="21"/>
      <c r="C61" s="21"/>
      <c r="D61" s="21"/>
      <c r="E61" s="21"/>
      <c r="F61" s="21"/>
      <c r="G61" s="21"/>
      <c r="H61" s="21"/>
      <c r="I61" s="21"/>
      <c r="J61" s="21"/>
      <c r="K61" s="21"/>
      <c r="L61" s="21"/>
      <c r="M61" s="21"/>
      <c r="N61" s="21"/>
    </row>
    <row r="63" customFormat="false" ht="15" hidden="false" customHeight="false" outlineLevel="0" collapsed="false">
      <c r="A63" s="6" t="s">
        <v>18</v>
      </c>
      <c r="B63" s="6"/>
      <c r="C63" s="6"/>
      <c r="D63" s="6"/>
      <c r="E63" s="6"/>
      <c r="F63" s="6"/>
      <c r="G63" s="6"/>
      <c r="H63" s="6"/>
      <c r="I63" s="6"/>
      <c r="J63" s="6"/>
      <c r="K63" s="6"/>
      <c r="L63" s="6"/>
      <c r="M63" s="6"/>
      <c r="N63" s="6"/>
    </row>
  </sheetData>
  <mergeCells count="10">
    <mergeCell ref="A1:N1"/>
    <mergeCell ref="A2:N2"/>
    <mergeCell ref="A3:N3"/>
    <mergeCell ref="A7:N7"/>
    <mergeCell ref="A14:N14"/>
    <mergeCell ref="A23:N23"/>
    <mergeCell ref="A46:N46"/>
    <mergeCell ref="A53:N53"/>
    <mergeCell ref="A61:N61"/>
    <mergeCell ref="A63:N63"/>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F1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6" min="2" style="0" width="16"/>
  </cols>
  <sheetData>
    <row r="1" customFormat="false" ht="45.75" hidden="false" customHeight="true" outlineLevel="0" collapsed="false">
      <c r="A1" s="7" t="s">
        <v>99</v>
      </c>
      <c r="B1" s="7"/>
      <c r="C1" s="7"/>
      <c r="D1" s="7"/>
      <c r="E1" s="7"/>
      <c r="F1" s="7"/>
    </row>
    <row r="2" customFormat="false" ht="19.5" hidden="false" customHeight="true" outlineLevel="0" collapsed="false">
      <c r="A2" s="8" t="s">
        <v>100</v>
      </c>
      <c r="B2" s="8"/>
      <c r="C2" s="8"/>
      <c r="D2" s="8"/>
      <c r="E2" s="8"/>
      <c r="F2" s="8"/>
    </row>
    <row r="3" customFormat="false" ht="4.5" hidden="false" customHeight="true" outlineLevel="0" collapsed="false">
      <c r="A3" s="3"/>
      <c r="B3" s="3"/>
      <c r="C3" s="3"/>
      <c r="D3" s="3"/>
      <c r="E3" s="3"/>
      <c r="F3" s="3"/>
    </row>
    <row r="6" customFormat="false" ht="27.75" hidden="false" customHeight="true" outlineLevel="0" collapsed="false">
      <c r="A6" s="23" t="s">
        <v>101</v>
      </c>
      <c r="B6" s="24" t="s">
        <v>102</v>
      </c>
      <c r="C6" s="24" t="s">
        <v>103</v>
      </c>
      <c r="D6" s="24" t="s">
        <v>104</v>
      </c>
      <c r="E6" s="24" t="s">
        <v>105</v>
      </c>
      <c r="F6" s="24" t="s">
        <v>106</v>
      </c>
    </row>
    <row r="7" customFormat="false" ht="15" hidden="false" customHeight="false" outlineLevel="0" collapsed="false">
      <c r="A7" s="37" t="str">
        <f aca="false">IF(1&lt;=Assumptions!$C$11,1,"")</f>
        <v/>
      </c>
      <c r="B7" s="38" t="n">
        <f aca="false">Assumptions!$C$9</f>
        <v>0</v>
      </c>
      <c r="C7" s="38" t="n">
        <f aca="false">IF(A7="",0,Assumptions!$C$14)</f>
        <v>0</v>
      </c>
      <c r="D7" s="38" t="n">
        <f aca="false">IF(A7="",0,B7*Assumptions!$C$10/12)</f>
        <v>0</v>
      </c>
      <c r="E7" s="38" t="n">
        <f aca="false">IF(A7="",0,C7-D7)</f>
        <v>0</v>
      </c>
      <c r="F7" s="38" t="n">
        <f aca="false">IF(A7="",0,B7-E7)</f>
        <v>0</v>
      </c>
    </row>
    <row r="8" customFormat="false" ht="15" hidden="false" customHeight="false" outlineLevel="0" collapsed="false">
      <c r="A8" s="37" t="str">
        <f aca="false">IF(2&lt;=Assumptions!$C$11,2,"")</f>
        <v/>
      </c>
      <c r="B8" s="38" t="n">
        <f aca="false">IF(A8="",0,F7)</f>
        <v>0</v>
      </c>
      <c r="C8" s="38" t="n">
        <f aca="false">IF(A8="",0,Assumptions!$C$14)</f>
        <v>0</v>
      </c>
      <c r="D8" s="38" t="n">
        <f aca="false">IF(A8="",0,B8*Assumptions!$C$10/12)</f>
        <v>0</v>
      </c>
      <c r="E8" s="38" t="n">
        <f aca="false">IF(A8="",0,C8-D8)</f>
        <v>0</v>
      </c>
      <c r="F8" s="38" t="n">
        <f aca="false">IF(A8="",0,B8-E8)</f>
        <v>0</v>
      </c>
    </row>
    <row r="9" customFormat="false" ht="15" hidden="false" customHeight="false" outlineLevel="0" collapsed="false">
      <c r="A9" s="37" t="str">
        <f aca="false">IF(3&lt;=Assumptions!$C$11,3,"")</f>
        <v/>
      </c>
      <c r="B9" s="38" t="n">
        <f aca="false">IF(A9="",0,F8)</f>
        <v>0</v>
      </c>
      <c r="C9" s="38" t="n">
        <f aca="false">IF(A9="",0,Assumptions!$C$14)</f>
        <v>0</v>
      </c>
      <c r="D9" s="38" t="n">
        <f aca="false">IF(A9="",0,B9*Assumptions!$C$10/12)</f>
        <v>0</v>
      </c>
      <c r="E9" s="38" t="n">
        <f aca="false">IF(A9="",0,C9-D9)</f>
        <v>0</v>
      </c>
      <c r="F9" s="38" t="n">
        <f aca="false">IF(A9="",0,B9-E9)</f>
        <v>0</v>
      </c>
    </row>
    <row r="10" customFormat="false" ht="15" hidden="false" customHeight="false" outlineLevel="0" collapsed="false">
      <c r="A10" s="37" t="str">
        <f aca="false">IF(4&lt;=Assumptions!$C$11,4,"")</f>
        <v/>
      </c>
      <c r="B10" s="38" t="n">
        <f aca="false">IF(A10="",0,F9)</f>
        <v>0</v>
      </c>
      <c r="C10" s="38" t="n">
        <f aca="false">IF(A10="",0,Assumptions!$C$14)</f>
        <v>0</v>
      </c>
      <c r="D10" s="38" t="n">
        <f aca="false">IF(A10="",0,B10*Assumptions!$C$10/12)</f>
        <v>0</v>
      </c>
      <c r="E10" s="38" t="n">
        <f aca="false">IF(A10="",0,C10-D10)</f>
        <v>0</v>
      </c>
      <c r="F10" s="38" t="n">
        <f aca="false">IF(A10="",0,B10-E10)</f>
        <v>0</v>
      </c>
    </row>
    <row r="11" customFormat="false" ht="15" hidden="false" customHeight="false" outlineLevel="0" collapsed="false">
      <c r="A11" s="37" t="str">
        <f aca="false">IF(5&lt;=Assumptions!$C$11,5,"")</f>
        <v/>
      </c>
      <c r="B11" s="38" t="n">
        <f aca="false">IF(A11="",0,F10)</f>
        <v>0</v>
      </c>
      <c r="C11" s="38" t="n">
        <f aca="false">IF(A11="",0,Assumptions!$C$14)</f>
        <v>0</v>
      </c>
      <c r="D11" s="38" t="n">
        <f aca="false">IF(A11="",0,B11*Assumptions!$C$10/12)</f>
        <v>0</v>
      </c>
      <c r="E11" s="38" t="n">
        <f aca="false">IF(A11="",0,C11-D11)</f>
        <v>0</v>
      </c>
      <c r="F11" s="38" t="n">
        <f aca="false">IF(A11="",0,B11-E11)</f>
        <v>0</v>
      </c>
    </row>
    <row r="12" customFormat="false" ht="15" hidden="false" customHeight="false" outlineLevel="0" collapsed="false">
      <c r="A12" s="37" t="str">
        <f aca="false">IF(6&lt;=Assumptions!$C$11,6,"")</f>
        <v/>
      </c>
      <c r="B12" s="38" t="n">
        <f aca="false">IF(A12="",0,F11)</f>
        <v>0</v>
      </c>
      <c r="C12" s="38" t="n">
        <f aca="false">IF(A12="",0,Assumptions!$C$14)</f>
        <v>0</v>
      </c>
      <c r="D12" s="38" t="n">
        <f aca="false">IF(A12="",0,B12*Assumptions!$C$10/12)</f>
        <v>0</v>
      </c>
      <c r="E12" s="38" t="n">
        <f aca="false">IF(A12="",0,C12-D12)</f>
        <v>0</v>
      </c>
      <c r="F12" s="38" t="n">
        <f aca="false">IF(A12="",0,B12-E12)</f>
        <v>0</v>
      </c>
    </row>
    <row r="13" customFormat="false" ht="15" hidden="false" customHeight="false" outlineLevel="0" collapsed="false">
      <c r="A13" s="37" t="str">
        <f aca="false">IF(7&lt;=Assumptions!$C$11,7,"")</f>
        <v/>
      </c>
      <c r="B13" s="38" t="n">
        <f aca="false">IF(A13="",0,F12)</f>
        <v>0</v>
      </c>
      <c r="C13" s="38" t="n">
        <f aca="false">IF(A13="",0,Assumptions!$C$14)</f>
        <v>0</v>
      </c>
      <c r="D13" s="38" t="n">
        <f aca="false">IF(A13="",0,B13*Assumptions!$C$10/12)</f>
        <v>0</v>
      </c>
      <c r="E13" s="38" t="n">
        <f aca="false">IF(A13="",0,C13-D13)</f>
        <v>0</v>
      </c>
      <c r="F13" s="38" t="n">
        <f aca="false">IF(A13="",0,B13-E13)</f>
        <v>0</v>
      </c>
    </row>
    <row r="14" customFormat="false" ht="15" hidden="false" customHeight="false" outlineLevel="0" collapsed="false">
      <c r="A14" s="37" t="str">
        <f aca="false">IF(8&lt;=Assumptions!$C$11,8,"")</f>
        <v/>
      </c>
      <c r="B14" s="38" t="n">
        <f aca="false">IF(A14="",0,F13)</f>
        <v>0</v>
      </c>
      <c r="C14" s="38" t="n">
        <f aca="false">IF(A14="",0,Assumptions!$C$14)</f>
        <v>0</v>
      </c>
      <c r="D14" s="38" t="n">
        <f aca="false">IF(A14="",0,B14*Assumptions!$C$10/12)</f>
        <v>0</v>
      </c>
      <c r="E14" s="38" t="n">
        <f aca="false">IF(A14="",0,C14-D14)</f>
        <v>0</v>
      </c>
      <c r="F14" s="38" t="n">
        <f aca="false">IF(A14="",0,B14-E14)</f>
        <v>0</v>
      </c>
    </row>
    <row r="15" customFormat="false" ht="15" hidden="false" customHeight="false" outlineLevel="0" collapsed="false">
      <c r="A15" s="37" t="str">
        <f aca="false">IF(9&lt;=Assumptions!$C$11,9,"")</f>
        <v/>
      </c>
      <c r="B15" s="38" t="n">
        <f aca="false">IF(A15="",0,F14)</f>
        <v>0</v>
      </c>
      <c r="C15" s="38" t="n">
        <f aca="false">IF(A15="",0,Assumptions!$C$14)</f>
        <v>0</v>
      </c>
      <c r="D15" s="38" t="n">
        <f aca="false">IF(A15="",0,B15*Assumptions!$C$10/12)</f>
        <v>0</v>
      </c>
      <c r="E15" s="38" t="n">
        <f aca="false">IF(A15="",0,C15-D15)</f>
        <v>0</v>
      </c>
      <c r="F15" s="38" t="n">
        <f aca="false">IF(A15="",0,B15-E15)</f>
        <v>0</v>
      </c>
    </row>
    <row r="16" customFormat="false" ht="15" hidden="false" customHeight="false" outlineLevel="0" collapsed="false">
      <c r="A16" s="37" t="str">
        <f aca="false">IF(10&lt;=Assumptions!$C$11,10,"")</f>
        <v/>
      </c>
      <c r="B16" s="38" t="n">
        <f aca="false">IF(A16="",0,F15)</f>
        <v>0</v>
      </c>
      <c r="C16" s="38" t="n">
        <f aca="false">IF(A16="",0,Assumptions!$C$14)</f>
        <v>0</v>
      </c>
      <c r="D16" s="38" t="n">
        <f aca="false">IF(A16="",0,B16*Assumptions!$C$10/12)</f>
        <v>0</v>
      </c>
      <c r="E16" s="38" t="n">
        <f aca="false">IF(A16="",0,C16-D16)</f>
        <v>0</v>
      </c>
      <c r="F16" s="38" t="n">
        <f aca="false">IF(A16="",0,B16-E16)</f>
        <v>0</v>
      </c>
    </row>
    <row r="17" customFormat="false" ht="15" hidden="false" customHeight="false" outlineLevel="0" collapsed="false">
      <c r="A17" s="37" t="str">
        <f aca="false">IF(11&lt;=Assumptions!$C$11,11,"")</f>
        <v/>
      </c>
      <c r="B17" s="38" t="n">
        <f aca="false">IF(A17="",0,F16)</f>
        <v>0</v>
      </c>
      <c r="C17" s="38" t="n">
        <f aca="false">IF(A17="",0,Assumptions!$C$14)</f>
        <v>0</v>
      </c>
      <c r="D17" s="38" t="n">
        <f aca="false">IF(A17="",0,B17*Assumptions!$C$10/12)</f>
        <v>0</v>
      </c>
      <c r="E17" s="38" t="n">
        <f aca="false">IF(A17="",0,C17-D17)</f>
        <v>0</v>
      </c>
      <c r="F17" s="38" t="n">
        <f aca="false">IF(A17="",0,B17-E17)</f>
        <v>0</v>
      </c>
    </row>
    <row r="18" customFormat="false" ht="15" hidden="false" customHeight="false" outlineLevel="0" collapsed="false">
      <c r="A18" s="37" t="str">
        <f aca="false">IF(12&lt;=Assumptions!$C$11,12,"")</f>
        <v/>
      </c>
      <c r="B18" s="38" t="n">
        <f aca="false">IF(A18="",0,F17)</f>
        <v>0</v>
      </c>
      <c r="C18" s="38" t="n">
        <f aca="false">IF(A18="",0,Assumptions!$C$14)</f>
        <v>0</v>
      </c>
      <c r="D18" s="38" t="n">
        <f aca="false">IF(A18="",0,B18*Assumptions!$C$10/12)</f>
        <v>0</v>
      </c>
      <c r="E18" s="38" t="n">
        <f aca="false">IF(A18="",0,C18-D18)</f>
        <v>0</v>
      </c>
      <c r="F18" s="38" t="n">
        <f aca="false">IF(A18="",0,B18-E18)</f>
        <v>0</v>
      </c>
    </row>
    <row r="19" customFormat="false" ht="15" hidden="false" customHeight="false" outlineLevel="0" collapsed="false">
      <c r="A19" s="37" t="str">
        <f aca="false">IF(13&lt;=Assumptions!$C$11,13,"")</f>
        <v/>
      </c>
      <c r="B19" s="38" t="n">
        <f aca="false">IF(A19="",0,F18)</f>
        <v>0</v>
      </c>
      <c r="C19" s="38" t="n">
        <f aca="false">IF(A19="",0,Assumptions!$C$14)</f>
        <v>0</v>
      </c>
      <c r="D19" s="38" t="n">
        <f aca="false">IF(A19="",0,B19*Assumptions!$C$10/12)</f>
        <v>0</v>
      </c>
      <c r="E19" s="38" t="n">
        <f aca="false">IF(A19="",0,C19-D19)</f>
        <v>0</v>
      </c>
      <c r="F19" s="38" t="n">
        <f aca="false">IF(A19="",0,B19-E19)</f>
        <v>0</v>
      </c>
    </row>
    <row r="20" customFormat="false" ht="15" hidden="false" customHeight="false" outlineLevel="0" collapsed="false">
      <c r="A20" s="37" t="str">
        <f aca="false">IF(14&lt;=Assumptions!$C$11,14,"")</f>
        <v/>
      </c>
      <c r="B20" s="38" t="n">
        <f aca="false">IF(A20="",0,F19)</f>
        <v>0</v>
      </c>
      <c r="C20" s="38" t="n">
        <f aca="false">IF(A20="",0,Assumptions!$C$14)</f>
        <v>0</v>
      </c>
      <c r="D20" s="38" t="n">
        <f aca="false">IF(A20="",0,B20*Assumptions!$C$10/12)</f>
        <v>0</v>
      </c>
      <c r="E20" s="38" t="n">
        <f aca="false">IF(A20="",0,C20-D20)</f>
        <v>0</v>
      </c>
      <c r="F20" s="38" t="n">
        <f aca="false">IF(A20="",0,B20-E20)</f>
        <v>0</v>
      </c>
    </row>
    <row r="21" customFormat="false" ht="15" hidden="false" customHeight="false" outlineLevel="0" collapsed="false">
      <c r="A21" s="37" t="str">
        <f aca="false">IF(15&lt;=Assumptions!$C$11,15,"")</f>
        <v/>
      </c>
      <c r="B21" s="38" t="n">
        <f aca="false">IF(A21="",0,F20)</f>
        <v>0</v>
      </c>
      <c r="C21" s="38" t="n">
        <f aca="false">IF(A21="",0,Assumptions!$C$14)</f>
        <v>0</v>
      </c>
      <c r="D21" s="38" t="n">
        <f aca="false">IF(A21="",0,B21*Assumptions!$C$10/12)</f>
        <v>0</v>
      </c>
      <c r="E21" s="38" t="n">
        <f aca="false">IF(A21="",0,C21-D21)</f>
        <v>0</v>
      </c>
      <c r="F21" s="38" t="n">
        <f aca="false">IF(A21="",0,B21-E21)</f>
        <v>0</v>
      </c>
    </row>
    <row r="22" customFormat="false" ht="15" hidden="false" customHeight="false" outlineLevel="0" collapsed="false">
      <c r="A22" s="37" t="str">
        <f aca="false">IF(16&lt;=Assumptions!$C$11,16,"")</f>
        <v/>
      </c>
      <c r="B22" s="38" t="n">
        <f aca="false">IF(A22="",0,F21)</f>
        <v>0</v>
      </c>
      <c r="C22" s="38" t="n">
        <f aca="false">IF(A22="",0,Assumptions!$C$14)</f>
        <v>0</v>
      </c>
      <c r="D22" s="38" t="n">
        <f aca="false">IF(A22="",0,B22*Assumptions!$C$10/12)</f>
        <v>0</v>
      </c>
      <c r="E22" s="38" t="n">
        <f aca="false">IF(A22="",0,C22-D22)</f>
        <v>0</v>
      </c>
      <c r="F22" s="38" t="n">
        <f aca="false">IF(A22="",0,B22-E22)</f>
        <v>0</v>
      </c>
    </row>
    <row r="23" customFormat="false" ht="15" hidden="false" customHeight="false" outlineLevel="0" collapsed="false">
      <c r="A23" s="37" t="str">
        <f aca="false">IF(17&lt;=Assumptions!$C$11,17,"")</f>
        <v/>
      </c>
      <c r="B23" s="38" t="n">
        <f aca="false">IF(A23="",0,F22)</f>
        <v>0</v>
      </c>
      <c r="C23" s="38" t="n">
        <f aca="false">IF(A23="",0,Assumptions!$C$14)</f>
        <v>0</v>
      </c>
      <c r="D23" s="38" t="n">
        <f aca="false">IF(A23="",0,B23*Assumptions!$C$10/12)</f>
        <v>0</v>
      </c>
      <c r="E23" s="38" t="n">
        <f aca="false">IF(A23="",0,C23-D23)</f>
        <v>0</v>
      </c>
      <c r="F23" s="38" t="n">
        <f aca="false">IF(A23="",0,B23-E23)</f>
        <v>0</v>
      </c>
    </row>
    <row r="24" customFormat="false" ht="15" hidden="false" customHeight="false" outlineLevel="0" collapsed="false">
      <c r="A24" s="37" t="str">
        <f aca="false">IF(18&lt;=Assumptions!$C$11,18,"")</f>
        <v/>
      </c>
      <c r="B24" s="38" t="n">
        <f aca="false">IF(A24="",0,F23)</f>
        <v>0</v>
      </c>
      <c r="C24" s="38" t="n">
        <f aca="false">IF(A24="",0,Assumptions!$C$14)</f>
        <v>0</v>
      </c>
      <c r="D24" s="38" t="n">
        <f aca="false">IF(A24="",0,B24*Assumptions!$C$10/12)</f>
        <v>0</v>
      </c>
      <c r="E24" s="38" t="n">
        <f aca="false">IF(A24="",0,C24-D24)</f>
        <v>0</v>
      </c>
      <c r="F24" s="38" t="n">
        <f aca="false">IF(A24="",0,B24-E24)</f>
        <v>0</v>
      </c>
    </row>
    <row r="25" customFormat="false" ht="15" hidden="false" customHeight="false" outlineLevel="0" collapsed="false">
      <c r="A25" s="37" t="str">
        <f aca="false">IF(19&lt;=Assumptions!$C$11,19,"")</f>
        <v/>
      </c>
      <c r="B25" s="38" t="n">
        <f aca="false">IF(A25="",0,F24)</f>
        <v>0</v>
      </c>
      <c r="C25" s="38" t="n">
        <f aca="false">IF(A25="",0,Assumptions!$C$14)</f>
        <v>0</v>
      </c>
      <c r="D25" s="38" t="n">
        <f aca="false">IF(A25="",0,B25*Assumptions!$C$10/12)</f>
        <v>0</v>
      </c>
      <c r="E25" s="38" t="n">
        <f aca="false">IF(A25="",0,C25-D25)</f>
        <v>0</v>
      </c>
      <c r="F25" s="38" t="n">
        <f aca="false">IF(A25="",0,B25-E25)</f>
        <v>0</v>
      </c>
    </row>
    <row r="26" customFormat="false" ht="15" hidden="false" customHeight="false" outlineLevel="0" collapsed="false">
      <c r="A26" s="37" t="str">
        <f aca="false">IF(20&lt;=Assumptions!$C$11,20,"")</f>
        <v/>
      </c>
      <c r="B26" s="38" t="n">
        <f aca="false">IF(A26="",0,F25)</f>
        <v>0</v>
      </c>
      <c r="C26" s="38" t="n">
        <f aca="false">IF(A26="",0,Assumptions!$C$14)</f>
        <v>0</v>
      </c>
      <c r="D26" s="38" t="n">
        <f aca="false">IF(A26="",0,B26*Assumptions!$C$10/12)</f>
        <v>0</v>
      </c>
      <c r="E26" s="38" t="n">
        <f aca="false">IF(A26="",0,C26-D26)</f>
        <v>0</v>
      </c>
      <c r="F26" s="38" t="n">
        <f aca="false">IF(A26="",0,B26-E26)</f>
        <v>0</v>
      </c>
    </row>
    <row r="27" customFormat="false" ht="15" hidden="false" customHeight="false" outlineLevel="0" collapsed="false">
      <c r="A27" s="37" t="str">
        <f aca="false">IF(21&lt;=Assumptions!$C$11,21,"")</f>
        <v/>
      </c>
      <c r="B27" s="38" t="n">
        <f aca="false">IF(A27="",0,F26)</f>
        <v>0</v>
      </c>
      <c r="C27" s="38" t="n">
        <f aca="false">IF(A27="",0,Assumptions!$C$14)</f>
        <v>0</v>
      </c>
      <c r="D27" s="38" t="n">
        <f aca="false">IF(A27="",0,B27*Assumptions!$C$10/12)</f>
        <v>0</v>
      </c>
      <c r="E27" s="38" t="n">
        <f aca="false">IF(A27="",0,C27-D27)</f>
        <v>0</v>
      </c>
      <c r="F27" s="38" t="n">
        <f aca="false">IF(A27="",0,B27-E27)</f>
        <v>0</v>
      </c>
    </row>
    <row r="28" customFormat="false" ht="15" hidden="false" customHeight="false" outlineLevel="0" collapsed="false">
      <c r="A28" s="37" t="str">
        <f aca="false">IF(22&lt;=Assumptions!$C$11,22,"")</f>
        <v/>
      </c>
      <c r="B28" s="38" t="n">
        <f aca="false">IF(A28="",0,F27)</f>
        <v>0</v>
      </c>
      <c r="C28" s="38" t="n">
        <f aca="false">IF(A28="",0,Assumptions!$C$14)</f>
        <v>0</v>
      </c>
      <c r="D28" s="38" t="n">
        <f aca="false">IF(A28="",0,B28*Assumptions!$C$10/12)</f>
        <v>0</v>
      </c>
      <c r="E28" s="38" t="n">
        <f aca="false">IF(A28="",0,C28-D28)</f>
        <v>0</v>
      </c>
      <c r="F28" s="38" t="n">
        <f aca="false">IF(A28="",0,B28-E28)</f>
        <v>0</v>
      </c>
    </row>
    <row r="29" customFormat="false" ht="15" hidden="false" customHeight="false" outlineLevel="0" collapsed="false">
      <c r="A29" s="37" t="str">
        <f aca="false">IF(23&lt;=Assumptions!$C$11,23,"")</f>
        <v/>
      </c>
      <c r="B29" s="38" t="n">
        <f aca="false">IF(A29="",0,F28)</f>
        <v>0</v>
      </c>
      <c r="C29" s="38" t="n">
        <f aca="false">IF(A29="",0,Assumptions!$C$14)</f>
        <v>0</v>
      </c>
      <c r="D29" s="38" t="n">
        <f aca="false">IF(A29="",0,B29*Assumptions!$C$10/12)</f>
        <v>0</v>
      </c>
      <c r="E29" s="38" t="n">
        <f aca="false">IF(A29="",0,C29-D29)</f>
        <v>0</v>
      </c>
      <c r="F29" s="38" t="n">
        <f aca="false">IF(A29="",0,B29-E29)</f>
        <v>0</v>
      </c>
    </row>
    <row r="30" customFormat="false" ht="15" hidden="false" customHeight="false" outlineLevel="0" collapsed="false">
      <c r="A30" s="37" t="str">
        <f aca="false">IF(24&lt;=Assumptions!$C$11,24,"")</f>
        <v/>
      </c>
      <c r="B30" s="38" t="n">
        <f aca="false">IF(A30="",0,F29)</f>
        <v>0</v>
      </c>
      <c r="C30" s="38" t="n">
        <f aca="false">IF(A30="",0,Assumptions!$C$14)</f>
        <v>0</v>
      </c>
      <c r="D30" s="38" t="n">
        <f aca="false">IF(A30="",0,B30*Assumptions!$C$10/12)</f>
        <v>0</v>
      </c>
      <c r="E30" s="38" t="n">
        <f aca="false">IF(A30="",0,C30-D30)</f>
        <v>0</v>
      </c>
      <c r="F30" s="38" t="n">
        <f aca="false">IF(A30="",0,B30-E30)</f>
        <v>0</v>
      </c>
    </row>
    <row r="31" customFormat="false" ht="15" hidden="false" customHeight="false" outlineLevel="0" collapsed="false">
      <c r="A31" s="37" t="str">
        <f aca="false">IF(25&lt;=Assumptions!$C$11,25,"")</f>
        <v/>
      </c>
      <c r="B31" s="38" t="n">
        <f aca="false">IF(A31="",0,F30)</f>
        <v>0</v>
      </c>
      <c r="C31" s="38" t="n">
        <f aca="false">IF(A31="",0,Assumptions!$C$14)</f>
        <v>0</v>
      </c>
      <c r="D31" s="38" t="n">
        <f aca="false">IF(A31="",0,B31*Assumptions!$C$10/12)</f>
        <v>0</v>
      </c>
      <c r="E31" s="38" t="n">
        <f aca="false">IF(A31="",0,C31-D31)</f>
        <v>0</v>
      </c>
      <c r="F31" s="38" t="n">
        <f aca="false">IF(A31="",0,B31-E31)</f>
        <v>0</v>
      </c>
    </row>
    <row r="32" customFormat="false" ht="15" hidden="false" customHeight="false" outlineLevel="0" collapsed="false">
      <c r="A32" s="37" t="str">
        <f aca="false">IF(26&lt;=Assumptions!$C$11,26,"")</f>
        <v/>
      </c>
      <c r="B32" s="38" t="n">
        <f aca="false">IF(A32="",0,F31)</f>
        <v>0</v>
      </c>
      <c r="C32" s="38" t="n">
        <f aca="false">IF(A32="",0,Assumptions!$C$14)</f>
        <v>0</v>
      </c>
      <c r="D32" s="38" t="n">
        <f aca="false">IF(A32="",0,B32*Assumptions!$C$10/12)</f>
        <v>0</v>
      </c>
      <c r="E32" s="38" t="n">
        <f aca="false">IF(A32="",0,C32-D32)</f>
        <v>0</v>
      </c>
      <c r="F32" s="38" t="n">
        <f aca="false">IF(A32="",0,B32-E32)</f>
        <v>0</v>
      </c>
    </row>
    <row r="33" customFormat="false" ht="15" hidden="false" customHeight="false" outlineLevel="0" collapsed="false">
      <c r="A33" s="37" t="str">
        <f aca="false">IF(27&lt;=Assumptions!$C$11,27,"")</f>
        <v/>
      </c>
      <c r="B33" s="38" t="n">
        <f aca="false">IF(A33="",0,F32)</f>
        <v>0</v>
      </c>
      <c r="C33" s="38" t="n">
        <f aca="false">IF(A33="",0,Assumptions!$C$14)</f>
        <v>0</v>
      </c>
      <c r="D33" s="38" t="n">
        <f aca="false">IF(A33="",0,B33*Assumptions!$C$10/12)</f>
        <v>0</v>
      </c>
      <c r="E33" s="38" t="n">
        <f aca="false">IF(A33="",0,C33-D33)</f>
        <v>0</v>
      </c>
      <c r="F33" s="38" t="n">
        <f aca="false">IF(A33="",0,B33-E33)</f>
        <v>0</v>
      </c>
    </row>
    <row r="34" customFormat="false" ht="15" hidden="false" customHeight="false" outlineLevel="0" collapsed="false">
      <c r="A34" s="37" t="str">
        <f aca="false">IF(28&lt;=Assumptions!$C$11,28,"")</f>
        <v/>
      </c>
      <c r="B34" s="38" t="n">
        <f aca="false">IF(A34="",0,F33)</f>
        <v>0</v>
      </c>
      <c r="C34" s="38" t="n">
        <f aca="false">IF(A34="",0,Assumptions!$C$14)</f>
        <v>0</v>
      </c>
      <c r="D34" s="38" t="n">
        <f aca="false">IF(A34="",0,B34*Assumptions!$C$10/12)</f>
        <v>0</v>
      </c>
      <c r="E34" s="38" t="n">
        <f aca="false">IF(A34="",0,C34-D34)</f>
        <v>0</v>
      </c>
      <c r="F34" s="38" t="n">
        <f aca="false">IF(A34="",0,B34-E34)</f>
        <v>0</v>
      </c>
    </row>
    <row r="35" customFormat="false" ht="15" hidden="false" customHeight="false" outlineLevel="0" collapsed="false">
      <c r="A35" s="37" t="str">
        <f aca="false">IF(29&lt;=Assumptions!$C$11,29,"")</f>
        <v/>
      </c>
      <c r="B35" s="38" t="n">
        <f aca="false">IF(A35="",0,F34)</f>
        <v>0</v>
      </c>
      <c r="C35" s="38" t="n">
        <f aca="false">IF(A35="",0,Assumptions!$C$14)</f>
        <v>0</v>
      </c>
      <c r="D35" s="38" t="n">
        <f aca="false">IF(A35="",0,B35*Assumptions!$C$10/12)</f>
        <v>0</v>
      </c>
      <c r="E35" s="38" t="n">
        <f aca="false">IF(A35="",0,C35-D35)</f>
        <v>0</v>
      </c>
      <c r="F35" s="38" t="n">
        <f aca="false">IF(A35="",0,B35-E35)</f>
        <v>0</v>
      </c>
    </row>
    <row r="36" customFormat="false" ht="15" hidden="false" customHeight="false" outlineLevel="0" collapsed="false">
      <c r="A36" s="37" t="str">
        <f aca="false">IF(30&lt;=Assumptions!$C$11,30,"")</f>
        <v/>
      </c>
      <c r="B36" s="38" t="n">
        <f aca="false">IF(A36="",0,F35)</f>
        <v>0</v>
      </c>
      <c r="C36" s="38" t="n">
        <f aca="false">IF(A36="",0,Assumptions!$C$14)</f>
        <v>0</v>
      </c>
      <c r="D36" s="38" t="n">
        <f aca="false">IF(A36="",0,B36*Assumptions!$C$10/12)</f>
        <v>0</v>
      </c>
      <c r="E36" s="38" t="n">
        <f aca="false">IF(A36="",0,C36-D36)</f>
        <v>0</v>
      </c>
      <c r="F36" s="38" t="n">
        <f aca="false">IF(A36="",0,B36-E36)</f>
        <v>0</v>
      </c>
    </row>
    <row r="37" customFormat="false" ht="15" hidden="false" customHeight="false" outlineLevel="0" collapsed="false">
      <c r="A37" s="37" t="str">
        <f aca="false">IF(31&lt;=Assumptions!$C$11,31,"")</f>
        <v/>
      </c>
      <c r="B37" s="38" t="n">
        <f aca="false">IF(A37="",0,F36)</f>
        <v>0</v>
      </c>
      <c r="C37" s="38" t="n">
        <f aca="false">IF(A37="",0,Assumptions!$C$14)</f>
        <v>0</v>
      </c>
      <c r="D37" s="38" t="n">
        <f aca="false">IF(A37="",0,B37*Assumptions!$C$10/12)</f>
        <v>0</v>
      </c>
      <c r="E37" s="38" t="n">
        <f aca="false">IF(A37="",0,C37-D37)</f>
        <v>0</v>
      </c>
      <c r="F37" s="38" t="n">
        <f aca="false">IF(A37="",0,B37-E37)</f>
        <v>0</v>
      </c>
    </row>
    <row r="38" customFormat="false" ht="15" hidden="false" customHeight="false" outlineLevel="0" collapsed="false">
      <c r="A38" s="37" t="str">
        <f aca="false">IF(32&lt;=Assumptions!$C$11,32,"")</f>
        <v/>
      </c>
      <c r="B38" s="38" t="n">
        <f aca="false">IF(A38="",0,F37)</f>
        <v>0</v>
      </c>
      <c r="C38" s="38" t="n">
        <f aca="false">IF(A38="",0,Assumptions!$C$14)</f>
        <v>0</v>
      </c>
      <c r="D38" s="38" t="n">
        <f aca="false">IF(A38="",0,B38*Assumptions!$C$10/12)</f>
        <v>0</v>
      </c>
      <c r="E38" s="38" t="n">
        <f aca="false">IF(A38="",0,C38-D38)</f>
        <v>0</v>
      </c>
      <c r="F38" s="38" t="n">
        <f aca="false">IF(A38="",0,B38-E38)</f>
        <v>0</v>
      </c>
    </row>
    <row r="39" customFormat="false" ht="15" hidden="false" customHeight="false" outlineLevel="0" collapsed="false">
      <c r="A39" s="37" t="str">
        <f aca="false">IF(33&lt;=Assumptions!$C$11,33,"")</f>
        <v/>
      </c>
      <c r="B39" s="38" t="n">
        <f aca="false">IF(A39="",0,F38)</f>
        <v>0</v>
      </c>
      <c r="C39" s="38" t="n">
        <f aca="false">IF(A39="",0,Assumptions!$C$14)</f>
        <v>0</v>
      </c>
      <c r="D39" s="38" t="n">
        <f aca="false">IF(A39="",0,B39*Assumptions!$C$10/12)</f>
        <v>0</v>
      </c>
      <c r="E39" s="38" t="n">
        <f aca="false">IF(A39="",0,C39-D39)</f>
        <v>0</v>
      </c>
      <c r="F39" s="38" t="n">
        <f aca="false">IF(A39="",0,B39-E39)</f>
        <v>0</v>
      </c>
    </row>
    <row r="40" customFormat="false" ht="15" hidden="false" customHeight="false" outlineLevel="0" collapsed="false">
      <c r="A40" s="37" t="str">
        <f aca="false">IF(34&lt;=Assumptions!$C$11,34,"")</f>
        <v/>
      </c>
      <c r="B40" s="38" t="n">
        <f aca="false">IF(A40="",0,F39)</f>
        <v>0</v>
      </c>
      <c r="C40" s="38" t="n">
        <f aca="false">IF(A40="",0,Assumptions!$C$14)</f>
        <v>0</v>
      </c>
      <c r="D40" s="38" t="n">
        <f aca="false">IF(A40="",0,B40*Assumptions!$C$10/12)</f>
        <v>0</v>
      </c>
      <c r="E40" s="38" t="n">
        <f aca="false">IF(A40="",0,C40-D40)</f>
        <v>0</v>
      </c>
      <c r="F40" s="38" t="n">
        <f aca="false">IF(A40="",0,B40-E40)</f>
        <v>0</v>
      </c>
    </row>
    <row r="41" customFormat="false" ht="15" hidden="false" customHeight="false" outlineLevel="0" collapsed="false">
      <c r="A41" s="37" t="str">
        <f aca="false">IF(35&lt;=Assumptions!$C$11,35,"")</f>
        <v/>
      </c>
      <c r="B41" s="38" t="n">
        <f aca="false">IF(A41="",0,F40)</f>
        <v>0</v>
      </c>
      <c r="C41" s="38" t="n">
        <f aca="false">IF(A41="",0,Assumptions!$C$14)</f>
        <v>0</v>
      </c>
      <c r="D41" s="38" t="n">
        <f aca="false">IF(A41="",0,B41*Assumptions!$C$10/12)</f>
        <v>0</v>
      </c>
      <c r="E41" s="38" t="n">
        <f aca="false">IF(A41="",0,C41-D41)</f>
        <v>0</v>
      </c>
      <c r="F41" s="38" t="n">
        <f aca="false">IF(A41="",0,B41-E41)</f>
        <v>0</v>
      </c>
    </row>
    <row r="42" customFormat="false" ht="15" hidden="false" customHeight="false" outlineLevel="0" collapsed="false">
      <c r="A42" s="37" t="str">
        <f aca="false">IF(36&lt;=Assumptions!$C$11,36,"")</f>
        <v/>
      </c>
      <c r="B42" s="38" t="n">
        <f aca="false">IF(A42="",0,F41)</f>
        <v>0</v>
      </c>
      <c r="C42" s="38" t="n">
        <f aca="false">IF(A42="",0,Assumptions!$C$14)</f>
        <v>0</v>
      </c>
      <c r="D42" s="38" t="n">
        <f aca="false">IF(A42="",0,B42*Assumptions!$C$10/12)</f>
        <v>0</v>
      </c>
      <c r="E42" s="38" t="n">
        <f aca="false">IF(A42="",0,C42-D42)</f>
        <v>0</v>
      </c>
      <c r="F42" s="38" t="n">
        <f aca="false">IF(A42="",0,B42-E42)</f>
        <v>0</v>
      </c>
    </row>
    <row r="43" customFormat="false" ht="15" hidden="false" customHeight="false" outlineLevel="0" collapsed="false">
      <c r="A43" s="37" t="str">
        <f aca="false">IF(37&lt;=Assumptions!$C$11,37,"")</f>
        <v/>
      </c>
      <c r="B43" s="38" t="n">
        <f aca="false">IF(A43="",0,F42)</f>
        <v>0</v>
      </c>
      <c r="C43" s="38" t="n">
        <f aca="false">IF(A43="",0,Assumptions!$C$14)</f>
        <v>0</v>
      </c>
      <c r="D43" s="38" t="n">
        <f aca="false">IF(A43="",0,B43*Assumptions!$C$10/12)</f>
        <v>0</v>
      </c>
      <c r="E43" s="38" t="n">
        <f aca="false">IF(A43="",0,C43-D43)</f>
        <v>0</v>
      </c>
      <c r="F43" s="38" t="n">
        <f aca="false">IF(A43="",0,B43-E43)</f>
        <v>0</v>
      </c>
    </row>
    <row r="44" customFormat="false" ht="15" hidden="false" customHeight="false" outlineLevel="0" collapsed="false">
      <c r="A44" s="37" t="str">
        <f aca="false">IF(38&lt;=Assumptions!$C$11,38,"")</f>
        <v/>
      </c>
      <c r="B44" s="38" t="n">
        <f aca="false">IF(A44="",0,F43)</f>
        <v>0</v>
      </c>
      <c r="C44" s="38" t="n">
        <f aca="false">IF(A44="",0,Assumptions!$C$14)</f>
        <v>0</v>
      </c>
      <c r="D44" s="38" t="n">
        <f aca="false">IF(A44="",0,B44*Assumptions!$C$10/12)</f>
        <v>0</v>
      </c>
      <c r="E44" s="38" t="n">
        <f aca="false">IF(A44="",0,C44-D44)</f>
        <v>0</v>
      </c>
      <c r="F44" s="38" t="n">
        <f aca="false">IF(A44="",0,B44-E44)</f>
        <v>0</v>
      </c>
    </row>
    <row r="45" customFormat="false" ht="15" hidden="false" customHeight="false" outlineLevel="0" collapsed="false">
      <c r="A45" s="37" t="str">
        <f aca="false">IF(39&lt;=Assumptions!$C$11,39,"")</f>
        <v/>
      </c>
      <c r="B45" s="38" t="n">
        <f aca="false">IF(A45="",0,F44)</f>
        <v>0</v>
      </c>
      <c r="C45" s="38" t="n">
        <f aca="false">IF(A45="",0,Assumptions!$C$14)</f>
        <v>0</v>
      </c>
      <c r="D45" s="38" t="n">
        <f aca="false">IF(A45="",0,B45*Assumptions!$C$10/12)</f>
        <v>0</v>
      </c>
      <c r="E45" s="38" t="n">
        <f aca="false">IF(A45="",0,C45-D45)</f>
        <v>0</v>
      </c>
      <c r="F45" s="38" t="n">
        <f aca="false">IF(A45="",0,B45-E45)</f>
        <v>0</v>
      </c>
    </row>
    <row r="46" customFormat="false" ht="15" hidden="false" customHeight="false" outlineLevel="0" collapsed="false">
      <c r="A46" s="37" t="str">
        <f aca="false">IF(40&lt;=Assumptions!$C$11,40,"")</f>
        <v/>
      </c>
      <c r="B46" s="38" t="n">
        <f aca="false">IF(A46="",0,F45)</f>
        <v>0</v>
      </c>
      <c r="C46" s="38" t="n">
        <f aca="false">IF(A46="",0,Assumptions!$C$14)</f>
        <v>0</v>
      </c>
      <c r="D46" s="38" t="n">
        <f aca="false">IF(A46="",0,B46*Assumptions!$C$10/12)</f>
        <v>0</v>
      </c>
      <c r="E46" s="38" t="n">
        <f aca="false">IF(A46="",0,C46-D46)</f>
        <v>0</v>
      </c>
      <c r="F46" s="38" t="n">
        <f aca="false">IF(A46="",0,B46-E46)</f>
        <v>0</v>
      </c>
    </row>
    <row r="47" customFormat="false" ht="15" hidden="false" customHeight="false" outlineLevel="0" collapsed="false">
      <c r="A47" s="37" t="str">
        <f aca="false">IF(41&lt;=Assumptions!$C$11,41,"")</f>
        <v/>
      </c>
      <c r="B47" s="38" t="n">
        <f aca="false">IF(A47="",0,F46)</f>
        <v>0</v>
      </c>
      <c r="C47" s="38" t="n">
        <f aca="false">IF(A47="",0,Assumptions!$C$14)</f>
        <v>0</v>
      </c>
      <c r="D47" s="38" t="n">
        <f aca="false">IF(A47="",0,B47*Assumptions!$C$10/12)</f>
        <v>0</v>
      </c>
      <c r="E47" s="38" t="n">
        <f aca="false">IF(A47="",0,C47-D47)</f>
        <v>0</v>
      </c>
      <c r="F47" s="38" t="n">
        <f aca="false">IF(A47="",0,B47-E47)</f>
        <v>0</v>
      </c>
    </row>
    <row r="48" customFormat="false" ht="15" hidden="false" customHeight="false" outlineLevel="0" collapsed="false">
      <c r="A48" s="37" t="str">
        <f aca="false">IF(42&lt;=Assumptions!$C$11,42,"")</f>
        <v/>
      </c>
      <c r="B48" s="38" t="n">
        <f aca="false">IF(A48="",0,F47)</f>
        <v>0</v>
      </c>
      <c r="C48" s="38" t="n">
        <f aca="false">IF(A48="",0,Assumptions!$C$14)</f>
        <v>0</v>
      </c>
      <c r="D48" s="38" t="n">
        <f aca="false">IF(A48="",0,B48*Assumptions!$C$10/12)</f>
        <v>0</v>
      </c>
      <c r="E48" s="38" t="n">
        <f aca="false">IF(A48="",0,C48-D48)</f>
        <v>0</v>
      </c>
      <c r="F48" s="38" t="n">
        <f aca="false">IF(A48="",0,B48-E48)</f>
        <v>0</v>
      </c>
    </row>
    <row r="49" customFormat="false" ht="15" hidden="false" customHeight="false" outlineLevel="0" collapsed="false">
      <c r="A49" s="37" t="str">
        <f aca="false">IF(43&lt;=Assumptions!$C$11,43,"")</f>
        <v/>
      </c>
      <c r="B49" s="38" t="n">
        <f aca="false">IF(A49="",0,F48)</f>
        <v>0</v>
      </c>
      <c r="C49" s="38" t="n">
        <f aca="false">IF(A49="",0,Assumptions!$C$14)</f>
        <v>0</v>
      </c>
      <c r="D49" s="38" t="n">
        <f aca="false">IF(A49="",0,B49*Assumptions!$C$10/12)</f>
        <v>0</v>
      </c>
      <c r="E49" s="38" t="n">
        <f aca="false">IF(A49="",0,C49-D49)</f>
        <v>0</v>
      </c>
      <c r="F49" s="38" t="n">
        <f aca="false">IF(A49="",0,B49-E49)</f>
        <v>0</v>
      </c>
    </row>
    <row r="50" customFormat="false" ht="15" hidden="false" customHeight="false" outlineLevel="0" collapsed="false">
      <c r="A50" s="37" t="str">
        <f aca="false">IF(44&lt;=Assumptions!$C$11,44,"")</f>
        <v/>
      </c>
      <c r="B50" s="38" t="n">
        <f aca="false">IF(A50="",0,F49)</f>
        <v>0</v>
      </c>
      <c r="C50" s="38" t="n">
        <f aca="false">IF(A50="",0,Assumptions!$C$14)</f>
        <v>0</v>
      </c>
      <c r="D50" s="38" t="n">
        <f aca="false">IF(A50="",0,B50*Assumptions!$C$10/12)</f>
        <v>0</v>
      </c>
      <c r="E50" s="38" t="n">
        <f aca="false">IF(A50="",0,C50-D50)</f>
        <v>0</v>
      </c>
      <c r="F50" s="38" t="n">
        <f aca="false">IF(A50="",0,B50-E50)</f>
        <v>0</v>
      </c>
    </row>
    <row r="51" customFormat="false" ht="15" hidden="false" customHeight="false" outlineLevel="0" collapsed="false">
      <c r="A51" s="37" t="str">
        <f aca="false">IF(45&lt;=Assumptions!$C$11,45,"")</f>
        <v/>
      </c>
      <c r="B51" s="38" t="n">
        <f aca="false">IF(A51="",0,F50)</f>
        <v>0</v>
      </c>
      <c r="C51" s="38" t="n">
        <f aca="false">IF(A51="",0,Assumptions!$C$14)</f>
        <v>0</v>
      </c>
      <c r="D51" s="38" t="n">
        <f aca="false">IF(A51="",0,B51*Assumptions!$C$10/12)</f>
        <v>0</v>
      </c>
      <c r="E51" s="38" t="n">
        <f aca="false">IF(A51="",0,C51-D51)</f>
        <v>0</v>
      </c>
      <c r="F51" s="38" t="n">
        <f aca="false">IF(A51="",0,B51-E51)</f>
        <v>0</v>
      </c>
    </row>
    <row r="52" customFormat="false" ht="15" hidden="false" customHeight="false" outlineLevel="0" collapsed="false">
      <c r="A52" s="37" t="str">
        <f aca="false">IF(46&lt;=Assumptions!$C$11,46,"")</f>
        <v/>
      </c>
      <c r="B52" s="38" t="n">
        <f aca="false">IF(A52="",0,F51)</f>
        <v>0</v>
      </c>
      <c r="C52" s="38" t="n">
        <f aca="false">IF(A52="",0,Assumptions!$C$14)</f>
        <v>0</v>
      </c>
      <c r="D52" s="38" t="n">
        <f aca="false">IF(A52="",0,B52*Assumptions!$C$10/12)</f>
        <v>0</v>
      </c>
      <c r="E52" s="38" t="n">
        <f aca="false">IF(A52="",0,C52-D52)</f>
        <v>0</v>
      </c>
      <c r="F52" s="38" t="n">
        <f aca="false">IF(A52="",0,B52-E52)</f>
        <v>0</v>
      </c>
    </row>
    <row r="53" customFormat="false" ht="15" hidden="false" customHeight="false" outlineLevel="0" collapsed="false">
      <c r="A53" s="37" t="str">
        <f aca="false">IF(47&lt;=Assumptions!$C$11,47,"")</f>
        <v/>
      </c>
      <c r="B53" s="38" t="n">
        <f aca="false">IF(A53="",0,F52)</f>
        <v>0</v>
      </c>
      <c r="C53" s="38" t="n">
        <f aca="false">IF(A53="",0,Assumptions!$C$14)</f>
        <v>0</v>
      </c>
      <c r="D53" s="38" t="n">
        <f aca="false">IF(A53="",0,B53*Assumptions!$C$10/12)</f>
        <v>0</v>
      </c>
      <c r="E53" s="38" t="n">
        <f aca="false">IF(A53="",0,C53-D53)</f>
        <v>0</v>
      </c>
      <c r="F53" s="38" t="n">
        <f aca="false">IF(A53="",0,B53-E53)</f>
        <v>0</v>
      </c>
    </row>
    <row r="54" customFormat="false" ht="15" hidden="false" customHeight="false" outlineLevel="0" collapsed="false">
      <c r="A54" s="37" t="str">
        <f aca="false">IF(48&lt;=Assumptions!$C$11,48,"")</f>
        <v/>
      </c>
      <c r="B54" s="38" t="n">
        <f aca="false">IF(A54="",0,F53)</f>
        <v>0</v>
      </c>
      <c r="C54" s="38" t="n">
        <f aca="false">IF(A54="",0,Assumptions!$C$14)</f>
        <v>0</v>
      </c>
      <c r="D54" s="38" t="n">
        <f aca="false">IF(A54="",0,B54*Assumptions!$C$10/12)</f>
        <v>0</v>
      </c>
      <c r="E54" s="38" t="n">
        <f aca="false">IF(A54="",0,C54-D54)</f>
        <v>0</v>
      </c>
      <c r="F54" s="38" t="n">
        <f aca="false">IF(A54="",0,B54-E54)</f>
        <v>0</v>
      </c>
    </row>
    <row r="55" customFormat="false" ht="15" hidden="false" customHeight="false" outlineLevel="0" collapsed="false">
      <c r="A55" s="37" t="str">
        <f aca="false">IF(49&lt;=Assumptions!$C$11,49,"")</f>
        <v/>
      </c>
      <c r="B55" s="38" t="n">
        <f aca="false">IF(A55="",0,F54)</f>
        <v>0</v>
      </c>
      <c r="C55" s="38" t="n">
        <f aca="false">IF(A55="",0,Assumptions!$C$14)</f>
        <v>0</v>
      </c>
      <c r="D55" s="38" t="n">
        <f aca="false">IF(A55="",0,B55*Assumptions!$C$10/12)</f>
        <v>0</v>
      </c>
      <c r="E55" s="38" t="n">
        <f aca="false">IF(A55="",0,C55-D55)</f>
        <v>0</v>
      </c>
      <c r="F55" s="38" t="n">
        <f aca="false">IF(A55="",0,B55-E55)</f>
        <v>0</v>
      </c>
    </row>
    <row r="56" customFormat="false" ht="15" hidden="false" customHeight="false" outlineLevel="0" collapsed="false">
      <c r="A56" s="37" t="str">
        <f aca="false">IF(50&lt;=Assumptions!$C$11,50,"")</f>
        <v/>
      </c>
      <c r="B56" s="38" t="n">
        <f aca="false">IF(A56="",0,F55)</f>
        <v>0</v>
      </c>
      <c r="C56" s="38" t="n">
        <f aca="false">IF(A56="",0,Assumptions!$C$14)</f>
        <v>0</v>
      </c>
      <c r="D56" s="38" t="n">
        <f aca="false">IF(A56="",0,B56*Assumptions!$C$10/12)</f>
        <v>0</v>
      </c>
      <c r="E56" s="38" t="n">
        <f aca="false">IF(A56="",0,C56-D56)</f>
        <v>0</v>
      </c>
      <c r="F56" s="38" t="n">
        <f aca="false">IF(A56="",0,B56-E56)</f>
        <v>0</v>
      </c>
    </row>
    <row r="57" customFormat="false" ht="15" hidden="false" customHeight="false" outlineLevel="0" collapsed="false">
      <c r="A57" s="37" t="str">
        <f aca="false">IF(51&lt;=Assumptions!$C$11,51,"")</f>
        <v/>
      </c>
      <c r="B57" s="38" t="n">
        <f aca="false">IF(A57="",0,F56)</f>
        <v>0</v>
      </c>
      <c r="C57" s="38" t="n">
        <f aca="false">IF(A57="",0,Assumptions!$C$14)</f>
        <v>0</v>
      </c>
      <c r="D57" s="38" t="n">
        <f aca="false">IF(A57="",0,B57*Assumptions!$C$10/12)</f>
        <v>0</v>
      </c>
      <c r="E57" s="38" t="n">
        <f aca="false">IF(A57="",0,C57-D57)</f>
        <v>0</v>
      </c>
      <c r="F57" s="38" t="n">
        <f aca="false">IF(A57="",0,B57-E57)</f>
        <v>0</v>
      </c>
    </row>
    <row r="58" customFormat="false" ht="15" hidden="false" customHeight="false" outlineLevel="0" collapsed="false">
      <c r="A58" s="37" t="str">
        <f aca="false">IF(52&lt;=Assumptions!$C$11,52,"")</f>
        <v/>
      </c>
      <c r="B58" s="38" t="n">
        <f aca="false">IF(A58="",0,F57)</f>
        <v>0</v>
      </c>
      <c r="C58" s="38" t="n">
        <f aca="false">IF(A58="",0,Assumptions!$C$14)</f>
        <v>0</v>
      </c>
      <c r="D58" s="38" t="n">
        <f aca="false">IF(A58="",0,B58*Assumptions!$C$10/12)</f>
        <v>0</v>
      </c>
      <c r="E58" s="38" t="n">
        <f aca="false">IF(A58="",0,C58-D58)</f>
        <v>0</v>
      </c>
      <c r="F58" s="38" t="n">
        <f aca="false">IF(A58="",0,B58-E58)</f>
        <v>0</v>
      </c>
    </row>
    <row r="59" customFormat="false" ht="15" hidden="false" customHeight="false" outlineLevel="0" collapsed="false">
      <c r="A59" s="37" t="str">
        <f aca="false">IF(53&lt;=Assumptions!$C$11,53,"")</f>
        <v/>
      </c>
      <c r="B59" s="38" t="n">
        <f aca="false">IF(A59="",0,F58)</f>
        <v>0</v>
      </c>
      <c r="C59" s="38" t="n">
        <f aca="false">IF(A59="",0,Assumptions!$C$14)</f>
        <v>0</v>
      </c>
      <c r="D59" s="38" t="n">
        <f aca="false">IF(A59="",0,B59*Assumptions!$C$10/12)</f>
        <v>0</v>
      </c>
      <c r="E59" s="38" t="n">
        <f aca="false">IF(A59="",0,C59-D59)</f>
        <v>0</v>
      </c>
      <c r="F59" s="38" t="n">
        <f aca="false">IF(A59="",0,B59-E59)</f>
        <v>0</v>
      </c>
    </row>
    <row r="60" customFormat="false" ht="15" hidden="false" customHeight="false" outlineLevel="0" collapsed="false">
      <c r="A60" s="37" t="str">
        <f aca="false">IF(54&lt;=Assumptions!$C$11,54,"")</f>
        <v/>
      </c>
      <c r="B60" s="38" t="n">
        <f aca="false">IF(A60="",0,F59)</f>
        <v>0</v>
      </c>
      <c r="C60" s="38" t="n">
        <f aca="false">IF(A60="",0,Assumptions!$C$14)</f>
        <v>0</v>
      </c>
      <c r="D60" s="38" t="n">
        <f aca="false">IF(A60="",0,B60*Assumptions!$C$10/12)</f>
        <v>0</v>
      </c>
      <c r="E60" s="38" t="n">
        <f aca="false">IF(A60="",0,C60-D60)</f>
        <v>0</v>
      </c>
      <c r="F60" s="38" t="n">
        <f aca="false">IF(A60="",0,B60-E60)</f>
        <v>0</v>
      </c>
    </row>
    <row r="61" customFormat="false" ht="15" hidden="false" customHeight="false" outlineLevel="0" collapsed="false">
      <c r="A61" s="37" t="str">
        <f aca="false">IF(55&lt;=Assumptions!$C$11,55,"")</f>
        <v/>
      </c>
      <c r="B61" s="38" t="n">
        <f aca="false">IF(A61="",0,F60)</f>
        <v>0</v>
      </c>
      <c r="C61" s="38" t="n">
        <f aca="false">IF(A61="",0,Assumptions!$C$14)</f>
        <v>0</v>
      </c>
      <c r="D61" s="38" t="n">
        <f aca="false">IF(A61="",0,B61*Assumptions!$C$10/12)</f>
        <v>0</v>
      </c>
      <c r="E61" s="38" t="n">
        <f aca="false">IF(A61="",0,C61-D61)</f>
        <v>0</v>
      </c>
      <c r="F61" s="38" t="n">
        <f aca="false">IF(A61="",0,B61-E61)</f>
        <v>0</v>
      </c>
    </row>
    <row r="62" customFormat="false" ht="15" hidden="false" customHeight="false" outlineLevel="0" collapsed="false">
      <c r="A62" s="37" t="str">
        <f aca="false">IF(56&lt;=Assumptions!$C$11,56,"")</f>
        <v/>
      </c>
      <c r="B62" s="38" t="n">
        <f aca="false">IF(A62="",0,F61)</f>
        <v>0</v>
      </c>
      <c r="C62" s="38" t="n">
        <f aca="false">IF(A62="",0,Assumptions!$C$14)</f>
        <v>0</v>
      </c>
      <c r="D62" s="38" t="n">
        <f aca="false">IF(A62="",0,B62*Assumptions!$C$10/12)</f>
        <v>0</v>
      </c>
      <c r="E62" s="38" t="n">
        <f aca="false">IF(A62="",0,C62-D62)</f>
        <v>0</v>
      </c>
      <c r="F62" s="38" t="n">
        <f aca="false">IF(A62="",0,B62-E62)</f>
        <v>0</v>
      </c>
    </row>
    <row r="63" customFormat="false" ht="15" hidden="false" customHeight="false" outlineLevel="0" collapsed="false">
      <c r="A63" s="37" t="str">
        <f aca="false">IF(57&lt;=Assumptions!$C$11,57,"")</f>
        <v/>
      </c>
      <c r="B63" s="38" t="n">
        <f aca="false">IF(A63="",0,F62)</f>
        <v>0</v>
      </c>
      <c r="C63" s="38" t="n">
        <f aca="false">IF(A63="",0,Assumptions!$C$14)</f>
        <v>0</v>
      </c>
      <c r="D63" s="38" t="n">
        <f aca="false">IF(A63="",0,B63*Assumptions!$C$10/12)</f>
        <v>0</v>
      </c>
      <c r="E63" s="38" t="n">
        <f aca="false">IF(A63="",0,C63-D63)</f>
        <v>0</v>
      </c>
      <c r="F63" s="38" t="n">
        <f aca="false">IF(A63="",0,B63-E63)</f>
        <v>0</v>
      </c>
    </row>
    <row r="64" customFormat="false" ht="15" hidden="false" customHeight="false" outlineLevel="0" collapsed="false">
      <c r="A64" s="37" t="str">
        <f aca="false">IF(58&lt;=Assumptions!$C$11,58,"")</f>
        <v/>
      </c>
      <c r="B64" s="38" t="n">
        <f aca="false">IF(A64="",0,F63)</f>
        <v>0</v>
      </c>
      <c r="C64" s="38" t="n">
        <f aca="false">IF(A64="",0,Assumptions!$C$14)</f>
        <v>0</v>
      </c>
      <c r="D64" s="38" t="n">
        <f aca="false">IF(A64="",0,B64*Assumptions!$C$10/12)</f>
        <v>0</v>
      </c>
      <c r="E64" s="38" t="n">
        <f aca="false">IF(A64="",0,C64-D64)</f>
        <v>0</v>
      </c>
      <c r="F64" s="38" t="n">
        <f aca="false">IF(A64="",0,B64-E64)</f>
        <v>0</v>
      </c>
    </row>
    <row r="65" customFormat="false" ht="15" hidden="false" customHeight="false" outlineLevel="0" collapsed="false">
      <c r="A65" s="37" t="str">
        <f aca="false">IF(59&lt;=Assumptions!$C$11,59,"")</f>
        <v/>
      </c>
      <c r="B65" s="38" t="n">
        <f aca="false">IF(A65="",0,F64)</f>
        <v>0</v>
      </c>
      <c r="C65" s="38" t="n">
        <f aca="false">IF(A65="",0,Assumptions!$C$14)</f>
        <v>0</v>
      </c>
      <c r="D65" s="38" t="n">
        <f aca="false">IF(A65="",0,B65*Assumptions!$C$10/12)</f>
        <v>0</v>
      </c>
      <c r="E65" s="38" t="n">
        <f aca="false">IF(A65="",0,C65-D65)</f>
        <v>0</v>
      </c>
      <c r="F65" s="38" t="n">
        <f aca="false">IF(A65="",0,B65-E65)</f>
        <v>0</v>
      </c>
    </row>
    <row r="66" customFormat="false" ht="15" hidden="false" customHeight="false" outlineLevel="0" collapsed="false">
      <c r="A66" s="37" t="str">
        <f aca="false">IF(60&lt;=Assumptions!$C$11,60,"")</f>
        <v/>
      </c>
      <c r="B66" s="38" t="n">
        <f aca="false">IF(A66="",0,F65)</f>
        <v>0</v>
      </c>
      <c r="C66" s="38" t="n">
        <f aca="false">IF(A66="",0,Assumptions!$C$14)</f>
        <v>0</v>
      </c>
      <c r="D66" s="38" t="n">
        <f aca="false">IF(A66="",0,B66*Assumptions!$C$10/12)</f>
        <v>0</v>
      </c>
      <c r="E66" s="38" t="n">
        <f aca="false">IF(A66="",0,C66-D66)</f>
        <v>0</v>
      </c>
      <c r="F66" s="38" t="n">
        <f aca="false">IF(A66="",0,B66-E66)</f>
        <v>0</v>
      </c>
    </row>
    <row r="67" customFormat="false" ht="15" hidden="false" customHeight="false" outlineLevel="0" collapsed="false">
      <c r="A67" s="37" t="str">
        <f aca="false">IF(61&lt;=Assumptions!$C$11,61,"")</f>
        <v/>
      </c>
      <c r="B67" s="38" t="n">
        <f aca="false">IF(A67="",0,F66)</f>
        <v>0</v>
      </c>
      <c r="C67" s="38" t="n">
        <f aca="false">IF(A67="",0,Assumptions!$C$14)</f>
        <v>0</v>
      </c>
      <c r="D67" s="38" t="n">
        <f aca="false">IF(A67="",0,B67*Assumptions!$C$10/12)</f>
        <v>0</v>
      </c>
      <c r="E67" s="38" t="n">
        <f aca="false">IF(A67="",0,C67-D67)</f>
        <v>0</v>
      </c>
      <c r="F67" s="38" t="n">
        <f aca="false">IF(A67="",0,B67-E67)</f>
        <v>0</v>
      </c>
    </row>
    <row r="68" customFormat="false" ht="15" hidden="false" customHeight="false" outlineLevel="0" collapsed="false">
      <c r="A68" s="37" t="str">
        <f aca="false">IF(62&lt;=Assumptions!$C$11,62,"")</f>
        <v/>
      </c>
      <c r="B68" s="38" t="n">
        <f aca="false">IF(A68="",0,F67)</f>
        <v>0</v>
      </c>
      <c r="C68" s="38" t="n">
        <f aca="false">IF(A68="",0,Assumptions!$C$14)</f>
        <v>0</v>
      </c>
      <c r="D68" s="38" t="n">
        <f aca="false">IF(A68="",0,B68*Assumptions!$C$10/12)</f>
        <v>0</v>
      </c>
      <c r="E68" s="38" t="n">
        <f aca="false">IF(A68="",0,C68-D68)</f>
        <v>0</v>
      </c>
      <c r="F68" s="38" t="n">
        <f aca="false">IF(A68="",0,B68-E68)</f>
        <v>0</v>
      </c>
    </row>
    <row r="69" customFormat="false" ht="15" hidden="false" customHeight="false" outlineLevel="0" collapsed="false">
      <c r="A69" s="37" t="str">
        <f aca="false">IF(63&lt;=Assumptions!$C$11,63,"")</f>
        <v/>
      </c>
      <c r="B69" s="38" t="n">
        <f aca="false">IF(A69="",0,F68)</f>
        <v>0</v>
      </c>
      <c r="C69" s="38" t="n">
        <f aca="false">IF(A69="",0,Assumptions!$C$14)</f>
        <v>0</v>
      </c>
      <c r="D69" s="38" t="n">
        <f aca="false">IF(A69="",0,B69*Assumptions!$C$10/12)</f>
        <v>0</v>
      </c>
      <c r="E69" s="38" t="n">
        <f aca="false">IF(A69="",0,C69-D69)</f>
        <v>0</v>
      </c>
      <c r="F69" s="38" t="n">
        <f aca="false">IF(A69="",0,B69-E69)</f>
        <v>0</v>
      </c>
    </row>
    <row r="70" customFormat="false" ht="15" hidden="false" customHeight="false" outlineLevel="0" collapsed="false">
      <c r="A70" s="37" t="str">
        <f aca="false">IF(64&lt;=Assumptions!$C$11,64,"")</f>
        <v/>
      </c>
      <c r="B70" s="38" t="n">
        <f aca="false">IF(A70="",0,F69)</f>
        <v>0</v>
      </c>
      <c r="C70" s="38" t="n">
        <f aca="false">IF(A70="",0,Assumptions!$C$14)</f>
        <v>0</v>
      </c>
      <c r="D70" s="38" t="n">
        <f aca="false">IF(A70="",0,B70*Assumptions!$C$10/12)</f>
        <v>0</v>
      </c>
      <c r="E70" s="38" t="n">
        <f aca="false">IF(A70="",0,C70-D70)</f>
        <v>0</v>
      </c>
      <c r="F70" s="38" t="n">
        <f aca="false">IF(A70="",0,B70-E70)</f>
        <v>0</v>
      </c>
    </row>
    <row r="71" customFormat="false" ht="15" hidden="false" customHeight="false" outlineLevel="0" collapsed="false">
      <c r="A71" s="37" t="str">
        <f aca="false">IF(65&lt;=Assumptions!$C$11,65,"")</f>
        <v/>
      </c>
      <c r="B71" s="38" t="n">
        <f aca="false">IF(A71="",0,F70)</f>
        <v>0</v>
      </c>
      <c r="C71" s="38" t="n">
        <f aca="false">IF(A71="",0,Assumptions!$C$14)</f>
        <v>0</v>
      </c>
      <c r="D71" s="38" t="n">
        <f aca="false">IF(A71="",0,B71*Assumptions!$C$10/12)</f>
        <v>0</v>
      </c>
      <c r="E71" s="38" t="n">
        <f aca="false">IF(A71="",0,C71-D71)</f>
        <v>0</v>
      </c>
      <c r="F71" s="38" t="n">
        <f aca="false">IF(A71="",0,B71-E71)</f>
        <v>0</v>
      </c>
    </row>
    <row r="72" customFormat="false" ht="15" hidden="false" customHeight="false" outlineLevel="0" collapsed="false">
      <c r="A72" s="37" t="str">
        <f aca="false">IF(66&lt;=Assumptions!$C$11,66,"")</f>
        <v/>
      </c>
      <c r="B72" s="38" t="n">
        <f aca="false">IF(A72="",0,F71)</f>
        <v>0</v>
      </c>
      <c r="C72" s="38" t="n">
        <f aca="false">IF(A72="",0,Assumptions!$C$14)</f>
        <v>0</v>
      </c>
      <c r="D72" s="38" t="n">
        <f aca="false">IF(A72="",0,B72*Assumptions!$C$10/12)</f>
        <v>0</v>
      </c>
      <c r="E72" s="38" t="n">
        <f aca="false">IF(A72="",0,C72-D72)</f>
        <v>0</v>
      </c>
      <c r="F72" s="38" t="n">
        <f aca="false">IF(A72="",0,B72-E72)</f>
        <v>0</v>
      </c>
    </row>
    <row r="73" customFormat="false" ht="15" hidden="false" customHeight="false" outlineLevel="0" collapsed="false">
      <c r="A73" s="37" t="str">
        <f aca="false">IF(67&lt;=Assumptions!$C$11,67,"")</f>
        <v/>
      </c>
      <c r="B73" s="38" t="n">
        <f aca="false">IF(A73="",0,F72)</f>
        <v>0</v>
      </c>
      <c r="C73" s="38" t="n">
        <f aca="false">IF(A73="",0,Assumptions!$C$14)</f>
        <v>0</v>
      </c>
      <c r="D73" s="38" t="n">
        <f aca="false">IF(A73="",0,B73*Assumptions!$C$10/12)</f>
        <v>0</v>
      </c>
      <c r="E73" s="38" t="n">
        <f aca="false">IF(A73="",0,C73-D73)</f>
        <v>0</v>
      </c>
      <c r="F73" s="38" t="n">
        <f aca="false">IF(A73="",0,B73-E73)</f>
        <v>0</v>
      </c>
    </row>
    <row r="74" customFormat="false" ht="15" hidden="false" customHeight="false" outlineLevel="0" collapsed="false">
      <c r="A74" s="37" t="str">
        <f aca="false">IF(68&lt;=Assumptions!$C$11,68,"")</f>
        <v/>
      </c>
      <c r="B74" s="38" t="n">
        <f aca="false">IF(A74="",0,F73)</f>
        <v>0</v>
      </c>
      <c r="C74" s="38" t="n">
        <f aca="false">IF(A74="",0,Assumptions!$C$14)</f>
        <v>0</v>
      </c>
      <c r="D74" s="38" t="n">
        <f aca="false">IF(A74="",0,B74*Assumptions!$C$10/12)</f>
        <v>0</v>
      </c>
      <c r="E74" s="38" t="n">
        <f aca="false">IF(A74="",0,C74-D74)</f>
        <v>0</v>
      </c>
      <c r="F74" s="38" t="n">
        <f aca="false">IF(A74="",0,B74-E74)</f>
        <v>0</v>
      </c>
    </row>
    <row r="75" customFormat="false" ht="15" hidden="false" customHeight="false" outlineLevel="0" collapsed="false">
      <c r="A75" s="37" t="str">
        <f aca="false">IF(69&lt;=Assumptions!$C$11,69,"")</f>
        <v/>
      </c>
      <c r="B75" s="38" t="n">
        <f aca="false">IF(A75="",0,F74)</f>
        <v>0</v>
      </c>
      <c r="C75" s="38" t="n">
        <f aca="false">IF(A75="",0,Assumptions!$C$14)</f>
        <v>0</v>
      </c>
      <c r="D75" s="38" t="n">
        <f aca="false">IF(A75="",0,B75*Assumptions!$C$10/12)</f>
        <v>0</v>
      </c>
      <c r="E75" s="38" t="n">
        <f aca="false">IF(A75="",0,C75-D75)</f>
        <v>0</v>
      </c>
      <c r="F75" s="38" t="n">
        <f aca="false">IF(A75="",0,B75-E75)</f>
        <v>0</v>
      </c>
    </row>
    <row r="76" customFormat="false" ht="15" hidden="false" customHeight="false" outlineLevel="0" collapsed="false">
      <c r="A76" s="37" t="str">
        <f aca="false">IF(70&lt;=Assumptions!$C$11,70,"")</f>
        <v/>
      </c>
      <c r="B76" s="38" t="n">
        <f aca="false">IF(A76="",0,F75)</f>
        <v>0</v>
      </c>
      <c r="C76" s="38" t="n">
        <f aca="false">IF(A76="",0,Assumptions!$C$14)</f>
        <v>0</v>
      </c>
      <c r="D76" s="38" t="n">
        <f aca="false">IF(A76="",0,B76*Assumptions!$C$10/12)</f>
        <v>0</v>
      </c>
      <c r="E76" s="38" t="n">
        <f aca="false">IF(A76="",0,C76-D76)</f>
        <v>0</v>
      </c>
      <c r="F76" s="38" t="n">
        <f aca="false">IF(A76="",0,B76-E76)</f>
        <v>0</v>
      </c>
    </row>
    <row r="77" customFormat="false" ht="15" hidden="false" customHeight="false" outlineLevel="0" collapsed="false">
      <c r="A77" s="37" t="str">
        <f aca="false">IF(71&lt;=Assumptions!$C$11,71,"")</f>
        <v/>
      </c>
      <c r="B77" s="38" t="n">
        <f aca="false">IF(A77="",0,F76)</f>
        <v>0</v>
      </c>
      <c r="C77" s="38" t="n">
        <f aca="false">IF(A77="",0,Assumptions!$C$14)</f>
        <v>0</v>
      </c>
      <c r="D77" s="38" t="n">
        <f aca="false">IF(A77="",0,B77*Assumptions!$C$10/12)</f>
        <v>0</v>
      </c>
      <c r="E77" s="38" t="n">
        <f aca="false">IF(A77="",0,C77-D77)</f>
        <v>0</v>
      </c>
      <c r="F77" s="38" t="n">
        <f aca="false">IF(A77="",0,B77-E77)</f>
        <v>0</v>
      </c>
    </row>
    <row r="78" customFormat="false" ht="15" hidden="false" customHeight="false" outlineLevel="0" collapsed="false">
      <c r="A78" s="37" t="str">
        <f aca="false">IF(72&lt;=Assumptions!$C$11,72,"")</f>
        <v/>
      </c>
      <c r="B78" s="38" t="n">
        <f aca="false">IF(A78="",0,F77)</f>
        <v>0</v>
      </c>
      <c r="C78" s="38" t="n">
        <f aca="false">IF(A78="",0,Assumptions!$C$14)</f>
        <v>0</v>
      </c>
      <c r="D78" s="38" t="n">
        <f aca="false">IF(A78="",0,B78*Assumptions!$C$10/12)</f>
        <v>0</v>
      </c>
      <c r="E78" s="38" t="n">
        <f aca="false">IF(A78="",0,C78-D78)</f>
        <v>0</v>
      </c>
      <c r="F78" s="38" t="n">
        <f aca="false">IF(A78="",0,B78-E78)</f>
        <v>0</v>
      </c>
    </row>
    <row r="79" customFormat="false" ht="15" hidden="false" customHeight="false" outlineLevel="0" collapsed="false">
      <c r="A79" s="37" t="str">
        <f aca="false">IF(73&lt;=Assumptions!$C$11,73,"")</f>
        <v/>
      </c>
      <c r="B79" s="38" t="n">
        <f aca="false">IF(A79="",0,F78)</f>
        <v>0</v>
      </c>
      <c r="C79" s="38" t="n">
        <f aca="false">IF(A79="",0,Assumptions!$C$14)</f>
        <v>0</v>
      </c>
      <c r="D79" s="38" t="n">
        <f aca="false">IF(A79="",0,B79*Assumptions!$C$10/12)</f>
        <v>0</v>
      </c>
      <c r="E79" s="38" t="n">
        <f aca="false">IF(A79="",0,C79-D79)</f>
        <v>0</v>
      </c>
      <c r="F79" s="38" t="n">
        <f aca="false">IF(A79="",0,B79-E79)</f>
        <v>0</v>
      </c>
    </row>
    <row r="80" customFormat="false" ht="15" hidden="false" customHeight="false" outlineLevel="0" collapsed="false">
      <c r="A80" s="37" t="str">
        <f aca="false">IF(74&lt;=Assumptions!$C$11,74,"")</f>
        <v/>
      </c>
      <c r="B80" s="38" t="n">
        <f aca="false">IF(A80="",0,F79)</f>
        <v>0</v>
      </c>
      <c r="C80" s="38" t="n">
        <f aca="false">IF(A80="",0,Assumptions!$C$14)</f>
        <v>0</v>
      </c>
      <c r="D80" s="38" t="n">
        <f aca="false">IF(A80="",0,B80*Assumptions!$C$10/12)</f>
        <v>0</v>
      </c>
      <c r="E80" s="38" t="n">
        <f aca="false">IF(A80="",0,C80-D80)</f>
        <v>0</v>
      </c>
      <c r="F80" s="38" t="n">
        <f aca="false">IF(A80="",0,B80-E80)</f>
        <v>0</v>
      </c>
    </row>
    <row r="81" customFormat="false" ht="15" hidden="false" customHeight="false" outlineLevel="0" collapsed="false">
      <c r="A81" s="37" t="str">
        <f aca="false">IF(75&lt;=Assumptions!$C$11,75,"")</f>
        <v/>
      </c>
      <c r="B81" s="38" t="n">
        <f aca="false">IF(A81="",0,F80)</f>
        <v>0</v>
      </c>
      <c r="C81" s="38" t="n">
        <f aca="false">IF(A81="",0,Assumptions!$C$14)</f>
        <v>0</v>
      </c>
      <c r="D81" s="38" t="n">
        <f aca="false">IF(A81="",0,B81*Assumptions!$C$10/12)</f>
        <v>0</v>
      </c>
      <c r="E81" s="38" t="n">
        <f aca="false">IF(A81="",0,C81-D81)</f>
        <v>0</v>
      </c>
      <c r="F81" s="38" t="n">
        <f aca="false">IF(A81="",0,B81-E81)</f>
        <v>0</v>
      </c>
    </row>
    <row r="82" customFormat="false" ht="15" hidden="false" customHeight="false" outlineLevel="0" collapsed="false">
      <c r="A82" s="37" t="str">
        <f aca="false">IF(76&lt;=Assumptions!$C$11,76,"")</f>
        <v/>
      </c>
      <c r="B82" s="38" t="n">
        <f aca="false">IF(A82="",0,F81)</f>
        <v>0</v>
      </c>
      <c r="C82" s="38" t="n">
        <f aca="false">IF(A82="",0,Assumptions!$C$14)</f>
        <v>0</v>
      </c>
      <c r="D82" s="38" t="n">
        <f aca="false">IF(A82="",0,B82*Assumptions!$C$10/12)</f>
        <v>0</v>
      </c>
      <c r="E82" s="38" t="n">
        <f aca="false">IF(A82="",0,C82-D82)</f>
        <v>0</v>
      </c>
      <c r="F82" s="38" t="n">
        <f aca="false">IF(A82="",0,B82-E82)</f>
        <v>0</v>
      </c>
    </row>
    <row r="83" customFormat="false" ht="15" hidden="false" customHeight="false" outlineLevel="0" collapsed="false">
      <c r="A83" s="37" t="str">
        <f aca="false">IF(77&lt;=Assumptions!$C$11,77,"")</f>
        <v/>
      </c>
      <c r="B83" s="38" t="n">
        <f aca="false">IF(A83="",0,F82)</f>
        <v>0</v>
      </c>
      <c r="C83" s="38" t="n">
        <f aca="false">IF(A83="",0,Assumptions!$C$14)</f>
        <v>0</v>
      </c>
      <c r="D83" s="38" t="n">
        <f aca="false">IF(A83="",0,B83*Assumptions!$C$10/12)</f>
        <v>0</v>
      </c>
      <c r="E83" s="38" t="n">
        <f aca="false">IF(A83="",0,C83-D83)</f>
        <v>0</v>
      </c>
      <c r="F83" s="38" t="n">
        <f aca="false">IF(A83="",0,B83-E83)</f>
        <v>0</v>
      </c>
    </row>
    <row r="84" customFormat="false" ht="15" hidden="false" customHeight="false" outlineLevel="0" collapsed="false">
      <c r="A84" s="37" t="str">
        <f aca="false">IF(78&lt;=Assumptions!$C$11,78,"")</f>
        <v/>
      </c>
      <c r="B84" s="38" t="n">
        <f aca="false">IF(A84="",0,F83)</f>
        <v>0</v>
      </c>
      <c r="C84" s="38" t="n">
        <f aca="false">IF(A84="",0,Assumptions!$C$14)</f>
        <v>0</v>
      </c>
      <c r="D84" s="38" t="n">
        <f aca="false">IF(A84="",0,B84*Assumptions!$C$10/12)</f>
        <v>0</v>
      </c>
      <c r="E84" s="38" t="n">
        <f aca="false">IF(A84="",0,C84-D84)</f>
        <v>0</v>
      </c>
      <c r="F84" s="38" t="n">
        <f aca="false">IF(A84="",0,B84-E84)</f>
        <v>0</v>
      </c>
    </row>
    <row r="85" customFormat="false" ht="15" hidden="false" customHeight="false" outlineLevel="0" collapsed="false">
      <c r="A85" s="37" t="str">
        <f aca="false">IF(79&lt;=Assumptions!$C$11,79,"")</f>
        <v/>
      </c>
      <c r="B85" s="38" t="n">
        <f aca="false">IF(A85="",0,F84)</f>
        <v>0</v>
      </c>
      <c r="C85" s="38" t="n">
        <f aca="false">IF(A85="",0,Assumptions!$C$14)</f>
        <v>0</v>
      </c>
      <c r="D85" s="38" t="n">
        <f aca="false">IF(A85="",0,B85*Assumptions!$C$10/12)</f>
        <v>0</v>
      </c>
      <c r="E85" s="38" t="n">
        <f aca="false">IF(A85="",0,C85-D85)</f>
        <v>0</v>
      </c>
      <c r="F85" s="38" t="n">
        <f aca="false">IF(A85="",0,B85-E85)</f>
        <v>0</v>
      </c>
    </row>
    <row r="86" customFormat="false" ht="15" hidden="false" customHeight="false" outlineLevel="0" collapsed="false">
      <c r="A86" s="37" t="str">
        <f aca="false">IF(80&lt;=Assumptions!$C$11,80,"")</f>
        <v/>
      </c>
      <c r="B86" s="38" t="n">
        <f aca="false">IF(A86="",0,F85)</f>
        <v>0</v>
      </c>
      <c r="C86" s="38" t="n">
        <f aca="false">IF(A86="",0,Assumptions!$C$14)</f>
        <v>0</v>
      </c>
      <c r="D86" s="38" t="n">
        <f aca="false">IF(A86="",0,B86*Assumptions!$C$10/12)</f>
        <v>0</v>
      </c>
      <c r="E86" s="38" t="n">
        <f aca="false">IF(A86="",0,C86-D86)</f>
        <v>0</v>
      </c>
      <c r="F86" s="38" t="n">
        <f aca="false">IF(A86="",0,B86-E86)</f>
        <v>0</v>
      </c>
    </row>
    <row r="87" customFormat="false" ht="15" hidden="false" customHeight="false" outlineLevel="0" collapsed="false">
      <c r="A87" s="37" t="str">
        <f aca="false">IF(81&lt;=Assumptions!$C$11,81,"")</f>
        <v/>
      </c>
      <c r="B87" s="38" t="n">
        <f aca="false">IF(A87="",0,F86)</f>
        <v>0</v>
      </c>
      <c r="C87" s="38" t="n">
        <f aca="false">IF(A87="",0,Assumptions!$C$14)</f>
        <v>0</v>
      </c>
      <c r="D87" s="38" t="n">
        <f aca="false">IF(A87="",0,B87*Assumptions!$C$10/12)</f>
        <v>0</v>
      </c>
      <c r="E87" s="38" t="n">
        <f aca="false">IF(A87="",0,C87-D87)</f>
        <v>0</v>
      </c>
      <c r="F87" s="38" t="n">
        <f aca="false">IF(A87="",0,B87-E87)</f>
        <v>0</v>
      </c>
    </row>
    <row r="88" customFormat="false" ht="15" hidden="false" customHeight="false" outlineLevel="0" collapsed="false">
      <c r="A88" s="37" t="str">
        <f aca="false">IF(82&lt;=Assumptions!$C$11,82,"")</f>
        <v/>
      </c>
      <c r="B88" s="38" t="n">
        <f aca="false">IF(A88="",0,F87)</f>
        <v>0</v>
      </c>
      <c r="C88" s="38" t="n">
        <f aca="false">IF(A88="",0,Assumptions!$C$14)</f>
        <v>0</v>
      </c>
      <c r="D88" s="38" t="n">
        <f aca="false">IF(A88="",0,B88*Assumptions!$C$10/12)</f>
        <v>0</v>
      </c>
      <c r="E88" s="38" t="n">
        <f aca="false">IF(A88="",0,C88-D88)</f>
        <v>0</v>
      </c>
      <c r="F88" s="38" t="n">
        <f aca="false">IF(A88="",0,B88-E88)</f>
        <v>0</v>
      </c>
    </row>
    <row r="89" customFormat="false" ht="15" hidden="false" customHeight="false" outlineLevel="0" collapsed="false">
      <c r="A89" s="37" t="str">
        <f aca="false">IF(83&lt;=Assumptions!$C$11,83,"")</f>
        <v/>
      </c>
      <c r="B89" s="38" t="n">
        <f aca="false">IF(A89="",0,F88)</f>
        <v>0</v>
      </c>
      <c r="C89" s="38" t="n">
        <f aca="false">IF(A89="",0,Assumptions!$C$14)</f>
        <v>0</v>
      </c>
      <c r="D89" s="38" t="n">
        <f aca="false">IF(A89="",0,B89*Assumptions!$C$10/12)</f>
        <v>0</v>
      </c>
      <c r="E89" s="38" t="n">
        <f aca="false">IF(A89="",0,C89-D89)</f>
        <v>0</v>
      </c>
      <c r="F89" s="38" t="n">
        <f aca="false">IF(A89="",0,B89-E89)</f>
        <v>0</v>
      </c>
    </row>
    <row r="90" customFormat="false" ht="15" hidden="false" customHeight="false" outlineLevel="0" collapsed="false">
      <c r="A90" s="37" t="str">
        <f aca="false">IF(84&lt;=Assumptions!$C$11,84,"")</f>
        <v/>
      </c>
      <c r="B90" s="38" t="n">
        <f aca="false">IF(A90="",0,F89)</f>
        <v>0</v>
      </c>
      <c r="C90" s="38" t="n">
        <f aca="false">IF(A90="",0,Assumptions!$C$14)</f>
        <v>0</v>
      </c>
      <c r="D90" s="38" t="n">
        <f aca="false">IF(A90="",0,B90*Assumptions!$C$10/12)</f>
        <v>0</v>
      </c>
      <c r="E90" s="38" t="n">
        <f aca="false">IF(A90="",0,C90-D90)</f>
        <v>0</v>
      </c>
      <c r="F90" s="38" t="n">
        <f aca="false">IF(A90="",0,B90-E90)</f>
        <v>0</v>
      </c>
    </row>
    <row r="91" customFormat="false" ht="15" hidden="false" customHeight="false" outlineLevel="0" collapsed="false">
      <c r="A91" s="37" t="str">
        <f aca="false">IF(85&lt;=Assumptions!$C$11,85,"")</f>
        <v/>
      </c>
      <c r="B91" s="38" t="n">
        <f aca="false">IF(A91="",0,F90)</f>
        <v>0</v>
      </c>
      <c r="C91" s="38" t="n">
        <f aca="false">IF(A91="",0,Assumptions!$C$14)</f>
        <v>0</v>
      </c>
      <c r="D91" s="38" t="n">
        <f aca="false">IF(A91="",0,B91*Assumptions!$C$10/12)</f>
        <v>0</v>
      </c>
      <c r="E91" s="38" t="n">
        <f aca="false">IF(A91="",0,C91-D91)</f>
        <v>0</v>
      </c>
      <c r="F91" s="38" t="n">
        <f aca="false">IF(A91="",0,B91-E91)</f>
        <v>0</v>
      </c>
    </row>
    <row r="92" customFormat="false" ht="15" hidden="false" customHeight="false" outlineLevel="0" collapsed="false">
      <c r="A92" s="37" t="str">
        <f aca="false">IF(86&lt;=Assumptions!$C$11,86,"")</f>
        <v/>
      </c>
      <c r="B92" s="38" t="n">
        <f aca="false">IF(A92="",0,F91)</f>
        <v>0</v>
      </c>
      <c r="C92" s="38" t="n">
        <f aca="false">IF(A92="",0,Assumptions!$C$14)</f>
        <v>0</v>
      </c>
      <c r="D92" s="38" t="n">
        <f aca="false">IF(A92="",0,B92*Assumptions!$C$10/12)</f>
        <v>0</v>
      </c>
      <c r="E92" s="38" t="n">
        <f aca="false">IF(A92="",0,C92-D92)</f>
        <v>0</v>
      </c>
      <c r="F92" s="38" t="n">
        <f aca="false">IF(A92="",0,B92-E92)</f>
        <v>0</v>
      </c>
    </row>
    <row r="93" customFormat="false" ht="15" hidden="false" customHeight="false" outlineLevel="0" collapsed="false">
      <c r="A93" s="37" t="str">
        <f aca="false">IF(87&lt;=Assumptions!$C$11,87,"")</f>
        <v/>
      </c>
      <c r="B93" s="38" t="n">
        <f aca="false">IF(A93="",0,F92)</f>
        <v>0</v>
      </c>
      <c r="C93" s="38" t="n">
        <f aca="false">IF(A93="",0,Assumptions!$C$14)</f>
        <v>0</v>
      </c>
      <c r="D93" s="38" t="n">
        <f aca="false">IF(A93="",0,B93*Assumptions!$C$10/12)</f>
        <v>0</v>
      </c>
      <c r="E93" s="38" t="n">
        <f aca="false">IF(A93="",0,C93-D93)</f>
        <v>0</v>
      </c>
      <c r="F93" s="38" t="n">
        <f aca="false">IF(A93="",0,B93-E93)</f>
        <v>0</v>
      </c>
    </row>
    <row r="94" customFormat="false" ht="15" hidden="false" customHeight="false" outlineLevel="0" collapsed="false">
      <c r="A94" s="37" t="str">
        <f aca="false">IF(88&lt;=Assumptions!$C$11,88,"")</f>
        <v/>
      </c>
      <c r="B94" s="38" t="n">
        <f aca="false">IF(A94="",0,F93)</f>
        <v>0</v>
      </c>
      <c r="C94" s="38" t="n">
        <f aca="false">IF(A94="",0,Assumptions!$C$14)</f>
        <v>0</v>
      </c>
      <c r="D94" s="38" t="n">
        <f aca="false">IF(A94="",0,B94*Assumptions!$C$10/12)</f>
        <v>0</v>
      </c>
      <c r="E94" s="38" t="n">
        <f aca="false">IF(A94="",0,C94-D94)</f>
        <v>0</v>
      </c>
      <c r="F94" s="38" t="n">
        <f aca="false">IF(A94="",0,B94-E94)</f>
        <v>0</v>
      </c>
    </row>
    <row r="95" customFormat="false" ht="15" hidden="false" customHeight="false" outlineLevel="0" collapsed="false">
      <c r="A95" s="37" t="str">
        <f aca="false">IF(89&lt;=Assumptions!$C$11,89,"")</f>
        <v/>
      </c>
      <c r="B95" s="38" t="n">
        <f aca="false">IF(A95="",0,F94)</f>
        <v>0</v>
      </c>
      <c r="C95" s="38" t="n">
        <f aca="false">IF(A95="",0,Assumptions!$C$14)</f>
        <v>0</v>
      </c>
      <c r="D95" s="38" t="n">
        <f aca="false">IF(A95="",0,B95*Assumptions!$C$10/12)</f>
        <v>0</v>
      </c>
      <c r="E95" s="38" t="n">
        <f aca="false">IF(A95="",0,C95-D95)</f>
        <v>0</v>
      </c>
      <c r="F95" s="38" t="n">
        <f aca="false">IF(A95="",0,B95-E95)</f>
        <v>0</v>
      </c>
    </row>
    <row r="96" customFormat="false" ht="15" hidden="false" customHeight="false" outlineLevel="0" collapsed="false">
      <c r="A96" s="37" t="str">
        <f aca="false">IF(90&lt;=Assumptions!$C$11,90,"")</f>
        <v/>
      </c>
      <c r="B96" s="38" t="n">
        <f aca="false">IF(A96="",0,F95)</f>
        <v>0</v>
      </c>
      <c r="C96" s="38" t="n">
        <f aca="false">IF(A96="",0,Assumptions!$C$14)</f>
        <v>0</v>
      </c>
      <c r="D96" s="38" t="n">
        <f aca="false">IF(A96="",0,B96*Assumptions!$C$10/12)</f>
        <v>0</v>
      </c>
      <c r="E96" s="38" t="n">
        <f aca="false">IF(A96="",0,C96-D96)</f>
        <v>0</v>
      </c>
      <c r="F96" s="38" t="n">
        <f aca="false">IF(A96="",0,B96-E96)</f>
        <v>0</v>
      </c>
    </row>
    <row r="97" customFormat="false" ht="15" hidden="false" customHeight="false" outlineLevel="0" collapsed="false">
      <c r="A97" s="37" t="str">
        <f aca="false">IF(91&lt;=Assumptions!$C$11,91,"")</f>
        <v/>
      </c>
      <c r="B97" s="38" t="n">
        <f aca="false">IF(A97="",0,F96)</f>
        <v>0</v>
      </c>
      <c r="C97" s="38" t="n">
        <f aca="false">IF(A97="",0,Assumptions!$C$14)</f>
        <v>0</v>
      </c>
      <c r="D97" s="38" t="n">
        <f aca="false">IF(A97="",0,B97*Assumptions!$C$10/12)</f>
        <v>0</v>
      </c>
      <c r="E97" s="38" t="n">
        <f aca="false">IF(A97="",0,C97-D97)</f>
        <v>0</v>
      </c>
      <c r="F97" s="38" t="n">
        <f aca="false">IF(A97="",0,B97-E97)</f>
        <v>0</v>
      </c>
    </row>
    <row r="98" customFormat="false" ht="15" hidden="false" customHeight="false" outlineLevel="0" collapsed="false">
      <c r="A98" s="37" t="str">
        <f aca="false">IF(92&lt;=Assumptions!$C$11,92,"")</f>
        <v/>
      </c>
      <c r="B98" s="38" t="n">
        <f aca="false">IF(A98="",0,F97)</f>
        <v>0</v>
      </c>
      <c r="C98" s="38" t="n">
        <f aca="false">IF(A98="",0,Assumptions!$C$14)</f>
        <v>0</v>
      </c>
      <c r="D98" s="38" t="n">
        <f aca="false">IF(A98="",0,B98*Assumptions!$C$10/12)</f>
        <v>0</v>
      </c>
      <c r="E98" s="38" t="n">
        <f aca="false">IF(A98="",0,C98-D98)</f>
        <v>0</v>
      </c>
      <c r="F98" s="38" t="n">
        <f aca="false">IF(A98="",0,B98-E98)</f>
        <v>0</v>
      </c>
    </row>
    <row r="99" customFormat="false" ht="15" hidden="false" customHeight="false" outlineLevel="0" collapsed="false">
      <c r="A99" s="37" t="str">
        <f aca="false">IF(93&lt;=Assumptions!$C$11,93,"")</f>
        <v/>
      </c>
      <c r="B99" s="38" t="n">
        <f aca="false">IF(A99="",0,F98)</f>
        <v>0</v>
      </c>
      <c r="C99" s="38" t="n">
        <f aca="false">IF(A99="",0,Assumptions!$C$14)</f>
        <v>0</v>
      </c>
      <c r="D99" s="38" t="n">
        <f aca="false">IF(A99="",0,B99*Assumptions!$C$10/12)</f>
        <v>0</v>
      </c>
      <c r="E99" s="38" t="n">
        <f aca="false">IF(A99="",0,C99-D99)</f>
        <v>0</v>
      </c>
      <c r="F99" s="38" t="n">
        <f aca="false">IF(A99="",0,B99-E99)</f>
        <v>0</v>
      </c>
    </row>
    <row r="100" customFormat="false" ht="15" hidden="false" customHeight="false" outlineLevel="0" collapsed="false">
      <c r="A100" s="37" t="str">
        <f aca="false">IF(94&lt;=Assumptions!$C$11,94,"")</f>
        <v/>
      </c>
      <c r="B100" s="38" t="n">
        <f aca="false">IF(A100="",0,F99)</f>
        <v>0</v>
      </c>
      <c r="C100" s="38" t="n">
        <f aca="false">IF(A100="",0,Assumptions!$C$14)</f>
        <v>0</v>
      </c>
      <c r="D100" s="38" t="n">
        <f aca="false">IF(A100="",0,B100*Assumptions!$C$10/12)</f>
        <v>0</v>
      </c>
      <c r="E100" s="38" t="n">
        <f aca="false">IF(A100="",0,C100-D100)</f>
        <v>0</v>
      </c>
      <c r="F100" s="38" t="n">
        <f aca="false">IF(A100="",0,B100-E100)</f>
        <v>0</v>
      </c>
    </row>
    <row r="101" customFormat="false" ht="15" hidden="false" customHeight="false" outlineLevel="0" collapsed="false">
      <c r="A101" s="37" t="str">
        <f aca="false">IF(95&lt;=Assumptions!$C$11,95,"")</f>
        <v/>
      </c>
      <c r="B101" s="38" t="n">
        <f aca="false">IF(A101="",0,F100)</f>
        <v>0</v>
      </c>
      <c r="C101" s="38" t="n">
        <f aca="false">IF(A101="",0,Assumptions!$C$14)</f>
        <v>0</v>
      </c>
      <c r="D101" s="38" t="n">
        <f aca="false">IF(A101="",0,B101*Assumptions!$C$10/12)</f>
        <v>0</v>
      </c>
      <c r="E101" s="38" t="n">
        <f aca="false">IF(A101="",0,C101-D101)</f>
        <v>0</v>
      </c>
      <c r="F101" s="38" t="n">
        <f aca="false">IF(A101="",0,B101-E101)</f>
        <v>0</v>
      </c>
    </row>
    <row r="102" customFormat="false" ht="15" hidden="false" customHeight="false" outlineLevel="0" collapsed="false">
      <c r="A102" s="37" t="str">
        <f aca="false">IF(96&lt;=Assumptions!$C$11,96,"")</f>
        <v/>
      </c>
      <c r="B102" s="38" t="n">
        <f aca="false">IF(A102="",0,F101)</f>
        <v>0</v>
      </c>
      <c r="C102" s="38" t="n">
        <f aca="false">IF(A102="",0,Assumptions!$C$14)</f>
        <v>0</v>
      </c>
      <c r="D102" s="38" t="n">
        <f aca="false">IF(A102="",0,B102*Assumptions!$C$10/12)</f>
        <v>0</v>
      </c>
      <c r="E102" s="38" t="n">
        <f aca="false">IF(A102="",0,C102-D102)</f>
        <v>0</v>
      </c>
      <c r="F102" s="38" t="n">
        <f aca="false">IF(A102="",0,B102-E102)</f>
        <v>0</v>
      </c>
    </row>
    <row r="103" customFormat="false" ht="15" hidden="false" customHeight="false" outlineLevel="0" collapsed="false">
      <c r="A103" s="37" t="str">
        <f aca="false">IF(97&lt;=Assumptions!$C$11,97,"")</f>
        <v/>
      </c>
      <c r="B103" s="38" t="n">
        <f aca="false">IF(A103="",0,F102)</f>
        <v>0</v>
      </c>
      <c r="C103" s="38" t="n">
        <f aca="false">IF(A103="",0,Assumptions!$C$14)</f>
        <v>0</v>
      </c>
      <c r="D103" s="38" t="n">
        <f aca="false">IF(A103="",0,B103*Assumptions!$C$10/12)</f>
        <v>0</v>
      </c>
      <c r="E103" s="38" t="n">
        <f aca="false">IF(A103="",0,C103-D103)</f>
        <v>0</v>
      </c>
      <c r="F103" s="38" t="n">
        <f aca="false">IF(A103="",0,B103-E103)</f>
        <v>0</v>
      </c>
    </row>
    <row r="104" customFormat="false" ht="15" hidden="false" customHeight="false" outlineLevel="0" collapsed="false">
      <c r="A104" s="37" t="str">
        <f aca="false">IF(98&lt;=Assumptions!$C$11,98,"")</f>
        <v/>
      </c>
      <c r="B104" s="38" t="n">
        <f aca="false">IF(A104="",0,F103)</f>
        <v>0</v>
      </c>
      <c r="C104" s="38" t="n">
        <f aca="false">IF(A104="",0,Assumptions!$C$14)</f>
        <v>0</v>
      </c>
      <c r="D104" s="38" t="n">
        <f aca="false">IF(A104="",0,B104*Assumptions!$C$10/12)</f>
        <v>0</v>
      </c>
      <c r="E104" s="38" t="n">
        <f aca="false">IF(A104="",0,C104-D104)</f>
        <v>0</v>
      </c>
      <c r="F104" s="38" t="n">
        <f aca="false">IF(A104="",0,B104-E104)</f>
        <v>0</v>
      </c>
    </row>
    <row r="105" customFormat="false" ht="15" hidden="false" customHeight="false" outlineLevel="0" collapsed="false">
      <c r="A105" s="37" t="str">
        <f aca="false">IF(99&lt;=Assumptions!$C$11,99,"")</f>
        <v/>
      </c>
      <c r="B105" s="38" t="n">
        <f aca="false">IF(A105="",0,F104)</f>
        <v>0</v>
      </c>
      <c r="C105" s="38" t="n">
        <f aca="false">IF(A105="",0,Assumptions!$C$14)</f>
        <v>0</v>
      </c>
      <c r="D105" s="38" t="n">
        <f aca="false">IF(A105="",0,B105*Assumptions!$C$10/12)</f>
        <v>0</v>
      </c>
      <c r="E105" s="38" t="n">
        <f aca="false">IF(A105="",0,C105-D105)</f>
        <v>0</v>
      </c>
      <c r="F105" s="38" t="n">
        <f aca="false">IF(A105="",0,B105-E105)</f>
        <v>0</v>
      </c>
    </row>
    <row r="106" customFormat="false" ht="15" hidden="false" customHeight="false" outlineLevel="0" collapsed="false">
      <c r="A106" s="37" t="str">
        <f aca="false">IF(100&lt;=Assumptions!$C$11,100,"")</f>
        <v/>
      </c>
      <c r="B106" s="38" t="n">
        <f aca="false">IF(A106="",0,F105)</f>
        <v>0</v>
      </c>
      <c r="C106" s="38" t="n">
        <f aca="false">IF(A106="",0,Assumptions!$C$14)</f>
        <v>0</v>
      </c>
      <c r="D106" s="38" t="n">
        <f aca="false">IF(A106="",0,B106*Assumptions!$C$10/12)</f>
        <v>0</v>
      </c>
      <c r="E106" s="38" t="n">
        <f aca="false">IF(A106="",0,C106-D106)</f>
        <v>0</v>
      </c>
      <c r="F106" s="38" t="n">
        <f aca="false">IF(A106="",0,B106-E106)</f>
        <v>0</v>
      </c>
    </row>
    <row r="107" customFormat="false" ht="15" hidden="false" customHeight="false" outlineLevel="0" collapsed="false">
      <c r="A107" s="37" t="str">
        <f aca="false">IF(101&lt;=Assumptions!$C$11,101,"")</f>
        <v/>
      </c>
      <c r="B107" s="38" t="n">
        <f aca="false">IF(A107="",0,F106)</f>
        <v>0</v>
      </c>
      <c r="C107" s="38" t="n">
        <f aca="false">IF(A107="",0,Assumptions!$C$14)</f>
        <v>0</v>
      </c>
      <c r="D107" s="38" t="n">
        <f aca="false">IF(A107="",0,B107*Assumptions!$C$10/12)</f>
        <v>0</v>
      </c>
      <c r="E107" s="38" t="n">
        <f aca="false">IF(A107="",0,C107-D107)</f>
        <v>0</v>
      </c>
      <c r="F107" s="38" t="n">
        <f aca="false">IF(A107="",0,B107-E107)</f>
        <v>0</v>
      </c>
    </row>
    <row r="108" customFormat="false" ht="15" hidden="false" customHeight="false" outlineLevel="0" collapsed="false">
      <c r="A108" s="37" t="str">
        <f aca="false">IF(102&lt;=Assumptions!$C$11,102,"")</f>
        <v/>
      </c>
      <c r="B108" s="38" t="n">
        <f aca="false">IF(A108="",0,F107)</f>
        <v>0</v>
      </c>
      <c r="C108" s="38" t="n">
        <f aca="false">IF(A108="",0,Assumptions!$C$14)</f>
        <v>0</v>
      </c>
      <c r="D108" s="38" t="n">
        <f aca="false">IF(A108="",0,B108*Assumptions!$C$10/12)</f>
        <v>0</v>
      </c>
      <c r="E108" s="38" t="n">
        <f aca="false">IF(A108="",0,C108-D108)</f>
        <v>0</v>
      </c>
      <c r="F108" s="38" t="n">
        <f aca="false">IF(A108="",0,B108-E108)</f>
        <v>0</v>
      </c>
    </row>
    <row r="109" customFormat="false" ht="15" hidden="false" customHeight="false" outlineLevel="0" collapsed="false">
      <c r="A109" s="37" t="str">
        <f aca="false">IF(103&lt;=Assumptions!$C$11,103,"")</f>
        <v/>
      </c>
      <c r="B109" s="38" t="n">
        <f aca="false">IF(A109="",0,F108)</f>
        <v>0</v>
      </c>
      <c r="C109" s="38" t="n">
        <f aca="false">IF(A109="",0,Assumptions!$C$14)</f>
        <v>0</v>
      </c>
      <c r="D109" s="38" t="n">
        <f aca="false">IF(A109="",0,B109*Assumptions!$C$10/12)</f>
        <v>0</v>
      </c>
      <c r="E109" s="38" t="n">
        <f aca="false">IF(A109="",0,C109-D109)</f>
        <v>0</v>
      </c>
      <c r="F109" s="38" t="n">
        <f aca="false">IF(A109="",0,B109-E109)</f>
        <v>0</v>
      </c>
    </row>
    <row r="110" customFormat="false" ht="15" hidden="false" customHeight="false" outlineLevel="0" collapsed="false">
      <c r="A110" s="37" t="str">
        <f aca="false">IF(104&lt;=Assumptions!$C$11,104,"")</f>
        <v/>
      </c>
      <c r="B110" s="38" t="n">
        <f aca="false">IF(A110="",0,F109)</f>
        <v>0</v>
      </c>
      <c r="C110" s="38" t="n">
        <f aca="false">IF(A110="",0,Assumptions!$C$14)</f>
        <v>0</v>
      </c>
      <c r="D110" s="38" t="n">
        <f aca="false">IF(A110="",0,B110*Assumptions!$C$10/12)</f>
        <v>0</v>
      </c>
      <c r="E110" s="38" t="n">
        <f aca="false">IF(A110="",0,C110-D110)</f>
        <v>0</v>
      </c>
      <c r="F110" s="38" t="n">
        <f aca="false">IF(A110="",0,B110-E110)</f>
        <v>0</v>
      </c>
    </row>
    <row r="111" customFormat="false" ht="15" hidden="false" customHeight="false" outlineLevel="0" collapsed="false">
      <c r="A111" s="37" t="str">
        <f aca="false">IF(105&lt;=Assumptions!$C$11,105,"")</f>
        <v/>
      </c>
      <c r="B111" s="38" t="n">
        <f aca="false">IF(A111="",0,F110)</f>
        <v>0</v>
      </c>
      <c r="C111" s="38" t="n">
        <f aca="false">IF(A111="",0,Assumptions!$C$14)</f>
        <v>0</v>
      </c>
      <c r="D111" s="38" t="n">
        <f aca="false">IF(A111="",0,B111*Assumptions!$C$10/12)</f>
        <v>0</v>
      </c>
      <c r="E111" s="38" t="n">
        <f aca="false">IF(A111="",0,C111-D111)</f>
        <v>0</v>
      </c>
      <c r="F111" s="38" t="n">
        <f aca="false">IF(A111="",0,B111-E111)</f>
        <v>0</v>
      </c>
    </row>
    <row r="112" customFormat="false" ht="15" hidden="false" customHeight="false" outlineLevel="0" collapsed="false">
      <c r="A112" s="37" t="str">
        <f aca="false">IF(106&lt;=Assumptions!$C$11,106,"")</f>
        <v/>
      </c>
      <c r="B112" s="38" t="n">
        <f aca="false">IF(A112="",0,F111)</f>
        <v>0</v>
      </c>
      <c r="C112" s="38" t="n">
        <f aca="false">IF(A112="",0,Assumptions!$C$14)</f>
        <v>0</v>
      </c>
      <c r="D112" s="38" t="n">
        <f aca="false">IF(A112="",0,B112*Assumptions!$C$10/12)</f>
        <v>0</v>
      </c>
      <c r="E112" s="38" t="n">
        <f aca="false">IF(A112="",0,C112-D112)</f>
        <v>0</v>
      </c>
      <c r="F112" s="38" t="n">
        <f aca="false">IF(A112="",0,B112-E112)</f>
        <v>0</v>
      </c>
    </row>
    <row r="113" customFormat="false" ht="15" hidden="false" customHeight="false" outlineLevel="0" collapsed="false">
      <c r="A113" s="37" t="str">
        <f aca="false">IF(107&lt;=Assumptions!$C$11,107,"")</f>
        <v/>
      </c>
      <c r="B113" s="38" t="n">
        <f aca="false">IF(A113="",0,F112)</f>
        <v>0</v>
      </c>
      <c r="C113" s="38" t="n">
        <f aca="false">IF(A113="",0,Assumptions!$C$14)</f>
        <v>0</v>
      </c>
      <c r="D113" s="38" t="n">
        <f aca="false">IF(A113="",0,B113*Assumptions!$C$10/12)</f>
        <v>0</v>
      </c>
      <c r="E113" s="38" t="n">
        <f aca="false">IF(A113="",0,C113-D113)</f>
        <v>0</v>
      </c>
      <c r="F113" s="38" t="n">
        <f aca="false">IF(A113="",0,B113-E113)</f>
        <v>0</v>
      </c>
    </row>
    <row r="114" customFormat="false" ht="15" hidden="false" customHeight="false" outlineLevel="0" collapsed="false">
      <c r="A114" s="37" t="str">
        <f aca="false">IF(108&lt;=Assumptions!$C$11,108,"")</f>
        <v/>
      </c>
      <c r="B114" s="38" t="n">
        <f aca="false">IF(A114="",0,F113)</f>
        <v>0</v>
      </c>
      <c r="C114" s="38" t="n">
        <f aca="false">IF(A114="",0,Assumptions!$C$14)</f>
        <v>0</v>
      </c>
      <c r="D114" s="38" t="n">
        <f aca="false">IF(A114="",0,B114*Assumptions!$C$10/12)</f>
        <v>0</v>
      </c>
      <c r="E114" s="38" t="n">
        <f aca="false">IF(A114="",0,C114-D114)</f>
        <v>0</v>
      </c>
      <c r="F114" s="38" t="n">
        <f aca="false">IF(A114="",0,B114-E114)</f>
        <v>0</v>
      </c>
    </row>
    <row r="115" customFormat="false" ht="15" hidden="false" customHeight="false" outlineLevel="0" collapsed="false">
      <c r="A115" s="37" t="str">
        <f aca="false">IF(109&lt;=Assumptions!$C$11,109,"")</f>
        <v/>
      </c>
      <c r="B115" s="38" t="n">
        <f aca="false">IF(A115="",0,F114)</f>
        <v>0</v>
      </c>
      <c r="C115" s="38" t="n">
        <f aca="false">IF(A115="",0,Assumptions!$C$14)</f>
        <v>0</v>
      </c>
      <c r="D115" s="38" t="n">
        <f aca="false">IF(A115="",0,B115*Assumptions!$C$10/12)</f>
        <v>0</v>
      </c>
      <c r="E115" s="38" t="n">
        <f aca="false">IF(A115="",0,C115-D115)</f>
        <v>0</v>
      </c>
      <c r="F115" s="38" t="n">
        <f aca="false">IF(A115="",0,B115-E115)</f>
        <v>0</v>
      </c>
    </row>
    <row r="116" customFormat="false" ht="15" hidden="false" customHeight="false" outlineLevel="0" collapsed="false">
      <c r="A116" s="37" t="str">
        <f aca="false">IF(110&lt;=Assumptions!$C$11,110,"")</f>
        <v/>
      </c>
      <c r="B116" s="38" t="n">
        <f aca="false">IF(A116="",0,F115)</f>
        <v>0</v>
      </c>
      <c r="C116" s="38" t="n">
        <f aca="false">IF(A116="",0,Assumptions!$C$14)</f>
        <v>0</v>
      </c>
      <c r="D116" s="38" t="n">
        <f aca="false">IF(A116="",0,B116*Assumptions!$C$10/12)</f>
        <v>0</v>
      </c>
      <c r="E116" s="38" t="n">
        <f aca="false">IF(A116="",0,C116-D116)</f>
        <v>0</v>
      </c>
      <c r="F116" s="38" t="n">
        <f aca="false">IF(A116="",0,B116-E116)</f>
        <v>0</v>
      </c>
    </row>
    <row r="117" customFormat="false" ht="15" hidden="false" customHeight="false" outlineLevel="0" collapsed="false">
      <c r="A117" s="37" t="str">
        <f aca="false">IF(111&lt;=Assumptions!$C$11,111,"")</f>
        <v/>
      </c>
      <c r="B117" s="38" t="n">
        <f aca="false">IF(A117="",0,F116)</f>
        <v>0</v>
      </c>
      <c r="C117" s="38" t="n">
        <f aca="false">IF(A117="",0,Assumptions!$C$14)</f>
        <v>0</v>
      </c>
      <c r="D117" s="38" t="n">
        <f aca="false">IF(A117="",0,B117*Assumptions!$C$10/12)</f>
        <v>0</v>
      </c>
      <c r="E117" s="38" t="n">
        <f aca="false">IF(A117="",0,C117-D117)</f>
        <v>0</v>
      </c>
      <c r="F117" s="38" t="n">
        <f aca="false">IF(A117="",0,B117-E117)</f>
        <v>0</v>
      </c>
    </row>
    <row r="118" customFormat="false" ht="15" hidden="false" customHeight="false" outlineLevel="0" collapsed="false">
      <c r="A118" s="37" t="str">
        <f aca="false">IF(112&lt;=Assumptions!$C$11,112,"")</f>
        <v/>
      </c>
      <c r="B118" s="38" t="n">
        <f aca="false">IF(A118="",0,F117)</f>
        <v>0</v>
      </c>
      <c r="C118" s="38" t="n">
        <f aca="false">IF(A118="",0,Assumptions!$C$14)</f>
        <v>0</v>
      </c>
      <c r="D118" s="38" t="n">
        <f aca="false">IF(A118="",0,B118*Assumptions!$C$10/12)</f>
        <v>0</v>
      </c>
      <c r="E118" s="38" t="n">
        <f aca="false">IF(A118="",0,C118-D118)</f>
        <v>0</v>
      </c>
      <c r="F118" s="38" t="n">
        <f aca="false">IF(A118="",0,B118-E118)</f>
        <v>0</v>
      </c>
    </row>
    <row r="119" customFormat="false" ht="15" hidden="false" customHeight="false" outlineLevel="0" collapsed="false">
      <c r="A119" s="37" t="str">
        <f aca="false">IF(113&lt;=Assumptions!$C$11,113,"")</f>
        <v/>
      </c>
      <c r="B119" s="38" t="n">
        <f aca="false">IF(A119="",0,F118)</f>
        <v>0</v>
      </c>
      <c r="C119" s="38" t="n">
        <f aca="false">IF(A119="",0,Assumptions!$C$14)</f>
        <v>0</v>
      </c>
      <c r="D119" s="38" t="n">
        <f aca="false">IF(A119="",0,B119*Assumptions!$C$10/12)</f>
        <v>0</v>
      </c>
      <c r="E119" s="38" t="n">
        <f aca="false">IF(A119="",0,C119-D119)</f>
        <v>0</v>
      </c>
      <c r="F119" s="38" t="n">
        <f aca="false">IF(A119="",0,B119-E119)</f>
        <v>0</v>
      </c>
    </row>
    <row r="120" customFormat="false" ht="15" hidden="false" customHeight="false" outlineLevel="0" collapsed="false">
      <c r="A120" s="37" t="str">
        <f aca="false">IF(114&lt;=Assumptions!$C$11,114,"")</f>
        <v/>
      </c>
      <c r="B120" s="38" t="n">
        <f aca="false">IF(A120="",0,F119)</f>
        <v>0</v>
      </c>
      <c r="C120" s="38" t="n">
        <f aca="false">IF(A120="",0,Assumptions!$C$14)</f>
        <v>0</v>
      </c>
      <c r="D120" s="38" t="n">
        <f aca="false">IF(A120="",0,B120*Assumptions!$C$10/12)</f>
        <v>0</v>
      </c>
      <c r="E120" s="38" t="n">
        <f aca="false">IF(A120="",0,C120-D120)</f>
        <v>0</v>
      </c>
      <c r="F120" s="38" t="n">
        <f aca="false">IF(A120="",0,B120-E120)</f>
        <v>0</v>
      </c>
    </row>
    <row r="121" customFormat="false" ht="15" hidden="false" customHeight="false" outlineLevel="0" collapsed="false">
      <c r="A121" s="37" t="str">
        <f aca="false">IF(115&lt;=Assumptions!$C$11,115,"")</f>
        <v/>
      </c>
      <c r="B121" s="38" t="n">
        <f aca="false">IF(A121="",0,F120)</f>
        <v>0</v>
      </c>
      <c r="C121" s="38" t="n">
        <f aca="false">IF(A121="",0,Assumptions!$C$14)</f>
        <v>0</v>
      </c>
      <c r="D121" s="38" t="n">
        <f aca="false">IF(A121="",0,B121*Assumptions!$C$10/12)</f>
        <v>0</v>
      </c>
      <c r="E121" s="38" t="n">
        <f aca="false">IF(A121="",0,C121-D121)</f>
        <v>0</v>
      </c>
      <c r="F121" s="38" t="n">
        <f aca="false">IF(A121="",0,B121-E121)</f>
        <v>0</v>
      </c>
    </row>
    <row r="122" customFormat="false" ht="15" hidden="false" customHeight="false" outlineLevel="0" collapsed="false">
      <c r="A122" s="37" t="str">
        <f aca="false">IF(116&lt;=Assumptions!$C$11,116,"")</f>
        <v/>
      </c>
      <c r="B122" s="38" t="n">
        <f aca="false">IF(A122="",0,F121)</f>
        <v>0</v>
      </c>
      <c r="C122" s="38" t="n">
        <f aca="false">IF(A122="",0,Assumptions!$C$14)</f>
        <v>0</v>
      </c>
      <c r="D122" s="38" t="n">
        <f aca="false">IF(A122="",0,B122*Assumptions!$C$10/12)</f>
        <v>0</v>
      </c>
      <c r="E122" s="38" t="n">
        <f aca="false">IF(A122="",0,C122-D122)</f>
        <v>0</v>
      </c>
      <c r="F122" s="38" t="n">
        <f aca="false">IF(A122="",0,B122-E122)</f>
        <v>0</v>
      </c>
    </row>
    <row r="123" customFormat="false" ht="15" hidden="false" customHeight="false" outlineLevel="0" collapsed="false">
      <c r="A123" s="37" t="str">
        <f aca="false">IF(117&lt;=Assumptions!$C$11,117,"")</f>
        <v/>
      </c>
      <c r="B123" s="38" t="n">
        <f aca="false">IF(A123="",0,F122)</f>
        <v>0</v>
      </c>
      <c r="C123" s="38" t="n">
        <f aca="false">IF(A123="",0,Assumptions!$C$14)</f>
        <v>0</v>
      </c>
      <c r="D123" s="38" t="n">
        <f aca="false">IF(A123="",0,B123*Assumptions!$C$10/12)</f>
        <v>0</v>
      </c>
      <c r="E123" s="38" t="n">
        <f aca="false">IF(A123="",0,C123-D123)</f>
        <v>0</v>
      </c>
      <c r="F123" s="38" t="n">
        <f aca="false">IF(A123="",0,B123-E123)</f>
        <v>0</v>
      </c>
    </row>
    <row r="124" customFormat="false" ht="15" hidden="false" customHeight="false" outlineLevel="0" collapsed="false">
      <c r="A124" s="37" t="str">
        <f aca="false">IF(118&lt;=Assumptions!$C$11,118,"")</f>
        <v/>
      </c>
      <c r="B124" s="38" t="n">
        <f aca="false">IF(A124="",0,F123)</f>
        <v>0</v>
      </c>
      <c r="C124" s="38" t="n">
        <f aca="false">IF(A124="",0,Assumptions!$C$14)</f>
        <v>0</v>
      </c>
      <c r="D124" s="38" t="n">
        <f aca="false">IF(A124="",0,B124*Assumptions!$C$10/12)</f>
        <v>0</v>
      </c>
      <c r="E124" s="38" t="n">
        <f aca="false">IF(A124="",0,C124-D124)</f>
        <v>0</v>
      </c>
      <c r="F124" s="38" t="n">
        <f aca="false">IF(A124="",0,B124-E124)</f>
        <v>0</v>
      </c>
    </row>
    <row r="125" customFormat="false" ht="15" hidden="false" customHeight="false" outlineLevel="0" collapsed="false">
      <c r="A125" s="37" t="str">
        <f aca="false">IF(119&lt;=Assumptions!$C$11,119,"")</f>
        <v/>
      </c>
      <c r="B125" s="38" t="n">
        <f aca="false">IF(A125="",0,F124)</f>
        <v>0</v>
      </c>
      <c r="C125" s="38" t="n">
        <f aca="false">IF(A125="",0,Assumptions!$C$14)</f>
        <v>0</v>
      </c>
      <c r="D125" s="38" t="n">
        <f aca="false">IF(A125="",0,B125*Assumptions!$C$10/12)</f>
        <v>0</v>
      </c>
      <c r="E125" s="38" t="n">
        <f aca="false">IF(A125="",0,C125-D125)</f>
        <v>0</v>
      </c>
      <c r="F125" s="38" t="n">
        <f aca="false">IF(A125="",0,B125-E125)</f>
        <v>0</v>
      </c>
    </row>
    <row r="126" customFormat="false" ht="15" hidden="false" customHeight="false" outlineLevel="0" collapsed="false">
      <c r="A126" s="37" t="str">
        <f aca="false">IF(120&lt;=Assumptions!$C$11,120,"")</f>
        <v/>
      </c>
      <c r="B126" s="38" t="n">
        <f aca="false">IF(A126="",0,F125)</f>
        <v>0</v>
      </c>
      <c r="C126" s="38" t="n">
        <f aca="false">IF(A126="",0,Assumptions!$C$14)</f>
        <v>0</v>
      </c>
      <c r="D126" s="38" t="n">
        <f aca="false">IF(A126="",0,B126*Assumptions!$C$10/12)</f>
        <v>0</v>
      </c>
      <c r="E126" s="38" t="n">
        <f aca="false">IF(A126="",0,C126-D126)</f>
        <v>0</v>
      </c>
      <c r="F126" s="38" t="n">
        <f aca="false">IF(A126="",0,B126-E126)</f>
        <v>0</v>
      </c>
    </row>
    <row r="128" customFormat="false" ht="15" hidden="false" customHeight="false" outlineLevel="0" collapsed="false">
      <c r="A128" s="6" t="s">
        <v>18</v>
      </c>
      <c r="B128" s="6"/>
      <c r="C128" s="6"/>
      <c r="D128" s="6"/>
      <c r="E128" s="6"/>
      <c r="F128" s="6"/>
    </row>
  </sheetData>
  <mergeCells count="4">
    <mergeCell ref="A1:F1"/>
    <mergeCell ref="A2:F2"/>
    <mergeCell ref="A3:F3"/>
    <mergeCell ref="A128:F128"/>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2026-08-04T23:20:14Z</dcterms:created>
  <dc:creator>Kala Financial</dc:creator>
  <dc:description>Kala Financial lending advisory template</dc:description>
  <dc:language>en-US</dc:language>
  <cp:lastModifiedBy>Kala Financial</cp:lastModifiedBy>
  <dcterms:modified xsi:type="dcterms:W3CDTF">2026-08-04T23:20:14Z</dcterms:modified>
  <cp:revision>0</cp:revision>
  <dc:subject/>
  <dc:title>Financial Projections</dc:title>
</cp:coreProperties>
</file>

<file path=docProps/custom.xml><?xml version="1.0" encoding="utf-8"?>
<Properties xmlns="http://schemas.openxmlformats.org/officeDocument/2006/custom-properties" xmlns:vt="http://schemas.openxmlformats.org/officeDocument/2006/docPropsVTypes"/>
</file>